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C8A" lockStructure="1"/>
  <bookViews>
    <workbookView xWindow="0" yWindow="0" windowWidth="2550" windowHeight="645" tabRatio="742"/>
  </bookViews>
  <sheets>
    <sheet name="表紙" sheetId="1" r:id="rId1"/>
    <sheet name="株式等振替制度" sheetId="2" r:id="rId2"/>
    <sheet name="株式等振替制度（加入者情報関係）" sheetId="20" r:id="rId3"/>
    <sheet name="一般債振替制度" sheetId="4" r:id="rId4"/>
    <sheet name="短期社債振替制度" sheetId="5" r:id="rId5"/>
    <sheet name="投資信託振替制度" sheetId="6" r:id="rId6"/>
    <sheet name="外国株券等保管振替決済制度" sheetId="7" r:id="rId7"/>
    <sheet name="決済照合システム" sheetId="17" r:id="rId8"/>
    <sheet name="一般振替ＤＶＰ制度" sheetId="16" r:id="rId9"/>
    <sheet name="ツール処理シート" sheetId="18" state="hidden" r:id="rId10"/>
    <sheet name="補記シート" sheetId="19" state="hidden" r:id="rId11"/>
  </sheets>
  <definedNames>
    <definedName name="_xlnm._FilterDatabase" localSheetId="9" hidden="1">ツール処理シート!$A$12:$W$638</definedName>
    <definedName name="mado">決済照合システム!$E$77</definedName>
    <definedName name="_xlnm.Print_Area" localSheetId="9">ツール処理シート!$B$2:$X$640</definedName>
    <definedName name="_xlnm.Print_Area" localSheetId="3">一般債振替制度!$A$1:$Q$88</definedName>
    <definedName name="_xlnm.Print_Area" localSheetId="8">一般振替ＤＶＰ制度!$A$1:$S$72</definedName>
    <definedName name="_xlnm.Print_Area" localSheetId="6">外国株券等保管振替決済制度!$A$1:$O$70</definedName>
    <definedName name="_xlnm.Print_Area" localSheetId="1">株式等振替制度!$A$1:$Q$120</definedName>
    <definedName name="_xlnm.Print_Area" localSheetId="2">'株式等振替制度（加入者情報関係）'!$A$1:$AF$80</definedName>
    <definedName name="_xlnm.Print_Area" localSheetId="7">決済照合システム!$A$1:$Y$117</definedName>
    <definedName name="_xlnm.Print_Area" localSheetId="4">短期社債振替制度!$A$1:$Q$89</definedName>
    <definedName name="_xlnm.Print_Area" localSheetId="5">投資信託振替制度!$A$1:$Q$83</definedName>
    <definedName name="_xlnm.Print_Area" localSheetId="0">表紙!$A$1:$R$42</definedName>
    <definedName name="_xlnm.Print_Titles" localSheetId="9">ツール処理シート!$B:$D,ツール処理シート!$2:$12</definedName>
    <definedName name="Z_502DC73A_89AE_434B_876E_E3708B291E01_.wvu.PrintArea" localSheetId="7" hidden="1">決済照合システム!$B$1:$T$117</definedName>
    <definedName name="Z_64A616E4_CAB3_46E1_A476_67F545E264A2_.wvu.PrintArea" localSheetId="7" hidden="1">決済照合システム!$B$1:$T$117</definedName>
    <definedName name="Z_7BCED6D1_58FA_4485_BE4D_7F2C863912EB_.wvu.PrintArea" localSheetId="7" hidden="1">決済照合システム!$B$1:$T$117</definedName>
    <definedName name="Z_93589D4A_36C8_4427_AF54_ABCAD5FDB994_.wvu.PrintArea" localSheetId="7" hidden="1">決済照合システム!$B$1:$T$117</definedName>
  </definedNames>
  <calcPr calcId="162913"/>
</workbook>
</file>

<file path=xl/calcChain.xml><?xml version="1.0" encoding="utf-8"?>
<calcChain xmlns="http://schemas.openxmlformats.org/spreadsheetml/2006/main">
  <c r="F19" i="7" l="1"/>
  <c r="G4" i="18" l="1"/>
  <c r="I554" i="18"/>
  <c r="I550" i="18"/>
  <c r="B633" i="18" l="1"/>
  <c r="B632" i="18"/>
  <c r="B631" i="18"/>
  <c r="B630" i="18"/>
  <c r="B629" i="18"/>
  <c r="B628" i="18"/>
  <c r="B627" i="18"/>
  <c r="B618" i="18"/>
  <c r="B617" i="18"/>
  <c r="B616" i="18"/>
  <c r="B615" i="18"/>
  <c r="B614" i="18"/>
  <c r="B613" i="18"/>
  <c r="B612" i="18"/>
  <c r="B604" i="18"/>
  <c r="B603" i="18"/>
  <c r="B602" i="18"/>
  <c r="B601" i="18"/>
  <c r="B600" i="18"/>
  <c r="B599" i="18"/>
  <c r="B598" i="18"/>
  <c r="B590" i="18"/>
  <c r="B589" i="18"/>
  <c r="B588" i="18"/>
  <c r="B587" i="18"/>
  <c r="B586" i="18"/>
  <c r="B585" i="18"/>
  <c r="B584" i="18"/>
  <c r="B554" i="18" l="1"/>
  <c r="B550" i="18"/>
  <c r="A45" i="16" l="1"/>
  <c r="K38" i="1" s="1"/>
  <c r="A33" i="16"/>
  <c r="A25" i="16"/>
  <c r="A17" i="16"/>
  <c r="J38" i="1" l="1"/>
  <c r="K31" i="1"/>
  <c r="J31" i="1"/>
  <c r="K32" i="1" l="1"/>
  <c r="J32" i="1"/>
  <c r="K37" i="1" l="1"/>
  <c r="L37" i="1"/>
  <c r="M37" i="1"/>
  <c r="J37" i="1"/>
  <c r="J36" i="1"/>
  <c r="O35" i="1"/>
  <c r="N35" i="1"/>
  <c r="M35" i="1"/>
  <c r="L35" i="1"/>
  <c r="K35" i="1"/>
  <c r="J35" i="1"/>
  <c r="O34" i="1"/>
  <c r="N34" i="1"/>
  <c r="M34" i="1"/>
  <c r="L34" i="1"/>
  <c r="K34" i="1"/>
  <c r="J34" i="1"/>
  <c r="O33" i="1"/>
  <c r="N33" i="1"/>
  <c r="M33" i="1"/>
  <c r="L33" i="1"/>
  <c r="K33" i="1"/>
  <c r="J33" i="1"/>
  <c r="P31" i="1"/>
  <c r="O31" i="1"/>
  <c r="N31" i="1"/>
  <c r="M31" i="1"/>
  <c r="L31" i="1"/>
  <c r="R80" i="20"/>
  <c r="B563" i="18" l="1"/>
  <c r="B560" i="18"/>
  <c r="B557" i="18"/>
  <c r="B553" i="18"/>
  <c r="B549" i="18"/>
  <c r="B546" i="18"/>
  <c r="B541" i="18" l="1"/>
  <c r="B536" i="18"/>
  <c r="B531" i="18"/>
  <c r="B526" i="18"/>
  <c r="B521" i="18"/>
  <c r="B551" i="18"/>
  <c r="B516" i="18"/>
  <c r="B511" i="18"/>
  <c r="B506" i="18"/>
  <c r="B501" i="18"/>
  <c r="B496" i="18"/>
  <c r="B491" i="18"/>
  <c r="B486" i="18"/>
  <c r="B481" i="18"/>
  <c r="B476" i="18"/>
  <c r="B471" i="18"/>
  <c r="B464" i="18" l="1"/>
  <c r="B19" i="18" l="1"/>
  <c r="B417" i="18"/>
  <c r="S80" i="20" l="1"/>
  <c r="Q80" i="20"/>
  <c r="P80" i="20"/>
  <c r="B637" i="18" l="1"/>
  <c r="B636" i="18"/>
  <c r="B635" i="18"/>
  <c r="B634" i="18"/>
  <c r="B626" i="18"/>
  <c r="B625" i="18"/>
  <c r="B624" i="18"/>
  <c r="B623" i="18"/>
  <c r="B622" i="18"/>
  <c r="B621" i="18"/>
  <c r="B620" i="18"/>
  <c r="B619" i="18"/>
  <c r="B611" i="18"/>
  <c r="B610" i="18"/>
  <c r="B609" i="18"/>
  <c r="B608" i="18"/>
  <c r="B607" i="18"/>
  <c r="B606" i="18"/>
  <c r="B605" i="18"/>
  <c r="B597" i="18"/>
  <c r="B596" i="18"/>
  <c r="B595" i="18"/>
  <c r="B594" i="18"/>
  <c r="B593" i="18"/>
  <c r="B592" i="18"/>
  <c r="B591" i="18"/>
  <c r="B583" i="18"/>
  <c r="B582" i="18"/>
  <c r="B581" i="18"/>
  <c r="B580" i="18"/>
  <c r="B579" i="18"/>
  <c r="B578" i="18"/>
  <c r="B577" i="18"/>
  <c r="B576" i="18"/>
  <c r="B575" i="18"/>
  <c r="B574" i="18"/>
  <c r="B573" i="18"/>
  <c r="B572" i="18"/>
  <c r="B571" i="18"/>
  <c r="B570" i="18"/>
  <c r="B569" i="18"/>
  <c r="B568" i="18"/>
  <c r="B567" i="18"/>
  <c r="B566" i="18"/>
  <c r="B565" i="18"/>
  <c r="B564" i="18"/>
  <c r="B562" i="18"/>
  <c r="B561" i="18"/>
  <c r="B559" i="18"/>
  <c r="B558" i="18"/>
  <c r="B556" i="18"/>
  <c r="B555" i="18"/>
  <c r="B552" i="18"/>
  <c r="B548" i="18"/>
  <c r="B547" i="18"/>
  <c r="B545" i="18"/>
  <c r="B544" i="18"/>
  <c r="B543" i="18"/>
  <c r="B542" i="18"/>
  <c r="B540" i="18"/>
  <c r="B539" i="18"/>
  <c r="B538" i="18"/>
  <c r="B537" i="18"/>
  <c r="B535" i="18"/>
  <c r="B534" i="18"/>
  <c r="B533" i="18"/>
  <c r="B532" i="18"/>
  <c r="B530" i="18"/>
  <c r="B529" i="18"/>
  <c r="B528" i="18"/>
  <c r="B527" i="18"/>
  <c r="B525" i="18"/>
  <c r="B524" i="18"/>
  <c r="B523" i="18"/>
  <c r="B522" i="18"/>
  <c r="B520" i="18"/>
  <c r="B519" i="18"/>
  <c r="B518" i="18"/>
  <c r="B517" i="18"/>
  <c r="B515" i="18"/>
  <c r="B514" i="18"/>
  <c r="B513" i="18"/>
  <c r="B512" i="18"/>
  <c r="B510" i="18"/>
  <c r="B509" i="18"/>
  <c r="B508" i="18"/>
  <c r="B507" i="18"/>
  <c r="B505" i="18"/>
  <c r="B504" i="18"/>
  <c r="B503" i="18"/>
  <c r="B502" i="18"/>
  <c r="B500" i="18"/>
  <c r="B499" i="18"/>
  <c r="B498" i="18"/>
  <c r="B497" i="18"/>
  <c r="B495" i="18"/>
  <c r="B494" i="18"/>
  <c r="B493" i="18"/>
  <c r="B492" i="18"/>
  <c r="B490" i="18"/>
  <c r="B489" i="18"/>
  <c r="B488" i="18"/>
  <c r="B487" i="18"/>
  <c r="B485" i="18"/>
  <c r="B484" i="18"/>
  <c r="B483" i="18"/>
  <c r="B482" i="18"/>
  <c r="B480" i="18"/>
  <c r="B479" i="18"/>
  <c r="B478" i="18"/>
  <c r="B477" i="18"/>
  <c r="B475" i="18"/>
  <c r="B474" i="18"/>
  <c r="B473" i="18"/>
  <c r="B472" i="18"/>
  <c r="B470" i="18"/>
  <c r="B469" i="18"/>
  <c r="B468" i="18"/>
  <c r="B467" i="18"/>
  <c r="B466" i="18"/>
  <c r="B465" i="18"/>
  <c r="B463" i="18"/>
  <c r="B462" i="18"/>
  <c r="B461" i="18"/>
  <c r="B460" i="18"/>
  <c r="B459" i="18"/>
  <c r="B458" i="18"/>
  <c r="B457" i="18"/>
  <c r="B456" i="18"/>
  <c r="B455" i="18"/>
  <c r="B454" i="18"/>
  <c r="B453" i="18"/>
  <c r="B452" i="18"/>
  <c r="B451" i="18"/>
  <c r="B450" i="18"/>
  <c r="B449" i="18"/>
  <c r="B448" i="18"/>
  <c r="B447" i="18"/>
  <c r="B446" i="18"/>
  <c r="B445" i="18"/>
  <c r="B444" i="18"/>
  <c r="B443" i="18"/>
  <c r="B442" i="18"/>
  <c r="B441" i="18"/>
  <c r="B440" i="18"/>
  <c r="B439" i="18"/>
  <c r="B438" i="18"/>
  <c r="B437" i="18"/>
  <c r="B436" i="18"/>
  <c r="B435" i="18"/>
  <c r="B434" i="18"/>
  <c r="B433" i="18"/>
  <c r="B432" i="18"/>
  <c r="B431" i="18"/>
  <c r="B430" i="18"/>
  <c r="B429" i="18"/>
  <c r="B428" i="18"/>
  <c r="B427" i="18"/>
  <c r="B426" i="18"/>
  <c r="B425" i="18"/>
  <c r="B424" i="18"/>
  <c r="B423" i="18"/>
  <c r="B422" i="18"/>
  <c r="B421" i="18"/>
  <c r="B420" i="18"/>
  <c r="B419" i="18"/>
  <c r="B418" i="18"/>
  <c r="B416" i="18"/>
  <c r="B415" i="18"/>
  <c r="B414" i="18"/>
  <c r="B413" i="18"/>
  <c r="B412" i="18"/>
  <c r="B411" i="18"/>
  <c r="B410" i="18"/>
  <c r="B409" i="18"/>
  <c r="B408" i="18"/>
  <c r="B407" i="18"/>
  <c r="B406" i="18"/>
  <c r="B405" i="18"/>
  <c r="B404" i="18"/>
  <c r="B403" i="18"/>
  <c r="B402" i="18"/>
  <c r="B401" i="18"/>
  <c r="B400" i="18"/>
  <c r="B399" i="18"/>
  <c r="B398" i="18"/>
  <c r="B397" i="18"/>
  <c r="B396" i="18"/>
  <c r="B395" i="18"/>
  <c r="B394" i="18"/>
  <c r="B393" i="18"/>
  <c r="B392" i="18"/>
  <c r="B391" i="18"/>
  <c r="B390" i="18"/>
  <c r="B389" i="18"/>
  <c r="B388" i="18"/>
  <c r="B387" i="18"/>
  <c r="B386" i="18"/>
  <c r="B385" i="18"/>
  <c r="B384" i="18"/>
  <c r="B383" i="18"/>
  <c r="B382" i="18"/>
  <c r="B381" i="18"/>
  <c r="B380" i="18"/>
  <c r="B379" i="18"/>
  <c r="B378" i="18"/>
  <c r="B377" i="18"/>
  <c r="B376" i="18"/>
  <c r="B375" i="18"/>
  <c r="B374" i="18"/>
  <c r="B373" i="18"/>
  <c r="B372" i="18"/>
  <c r="B371" i="18"/>
  <c r="B370" i="18"/>
  <c r="B369" i="18"/>
  <c r="B368" i="18"/>
  <c r="B367" i="18"/>
  <c r="B366" i="18"/>
  <c r="B365" i="18"/>
  <c r="B364" i="18"/>
  <c r="B363" i="18"/>
  <c r="B362" i="18"/>
  <c r="B361" i="18"/>
  <c r="B360" i="18"/>
  <c r="B359" i="18"/>
  <c r="B358" i="18"/>
  <c r="B357" i="18"/>
  <c r="B356" i="18"/>
  <c r="B355" i="18"/>
  <c r="B354" i="18"/>
  <c r="B353" i="18"/>
  <c r="B352" i="18"/>
  <c r="B351" i="18"/>
  <c r="B350" i="18"/>
  <c r="B349" i="18"/>
  <c r="B348" i="18"/>
  <c r="B347" i="18"/>
  <c r="B346" i="18"/>
  <c r="B345" i="18"/>
  <c r="B344" i="18"/>
  <c r="B343" i="18"/>
  <c r="B342" i="18"/>
  <c r="B341" i="18"/>
  <c r="B340" i="18"/>
  <c r="B339" i="18"/>
  <c r="B338" i="18"/>
  <c r="B337" i="18"/>
  <c r="B336" i="18"/>
  <c r="B335" i="18"/>
  <c r="H334" i="18"/>
  <c r="H335" i="18" s="1"/>
  <c r="H336" i="18" s="1"/>
  <c r="H337" i="18" s="1"/>
  <c r="H338" i="18" s="1"/>
  <c r="H339" i="18" s="1"/>
  <c r="H340" i="18" s="1"/>
  <c r="H341" i="18" s="1"/>
  <c r="H342" i="18" s="1"/>
  <c r="H343" i="18" s="1"/>
  <c r="H344" i="18" s="1"/>
  <c r="H345" i="18" s="1"/>
  <c r="H346" i="18" s="1"/>
  <c r="H347" i="18" s="1"/>
  <c r="H348" i="18" s="1"/>
  <c r="H349" i="18" s="1"/>
  <c r="H350" i="18" s="1"/>
  <c r="H351" i="18" s="1"/>
  <c r="H352" i="18" s="1"/>
  <c r="H353" i="18" s="1"/>
  <c r="H354" i="18" s="1"/>
  <c r="H355" i="18" s="1"/>
  <c r="H356" i="18" s="1"/>
  <c r="H357" i="18" s="1"/>
  <c r="H358" i="18" s="1"/>
  <c r="H359" i="18" s="1"/>
  <c r="H360" i="18" s="1"/>
  <c r="H361" i="18" s="1"/>
  <c r="H362" i="18" s="1"/>
  <c r="H363" i="18" s="1"/>
  <c r="H364" i="18" s="1"/>
  <c r="H365" i="18" s="1"/>
  <c r="H366" i="18" s="1"/>
  <c r="H367" i="18" s="1"/>
  <c r="H368" i="18" s="1"/>
  <c r="H369" i="18" s="1"/>
  <c r="H370" i="18" s="1"/>
  <c r="H371" i="18" s="1"/>
  <c r="H372" i="18" s="1"/>
  <c r="H373" i="18" s="1"/>
  <c r="H374" i="18" s="1"/>
  <c r="H375" i="18" s="1"/>
  <c r="H376" i="18" s="1"/>
  <c r="H377" i="18" s="1"/>
  <c r="H378" i="18" s="1"/>
  <c r="H379" i="18" s="1"/>
  <c r="H380" i="18" s="1"/>
  <c r="H381" i="18" s="1"/>
  <c r="H382" i="18" s="1"/>
  <c r="H383" i="18" s="1"/>
  <c r="H384" i="18" s="1"/>
  <c r="H385" i="18" s="1"/>
  <c r="H386" i="18" s="1"/>
  <c r="H387" i="18" s="1"/>
  <c r="H388" i="18" s="1"/>
  <c r="H389" i="18" s="1"/>
  <c r="H390" i="18" s="1"/>
  <c r="H391" i="18" s="1"/>
  <c r="H392" i="18" s="1"/>
  <c r="H393" i="18" s="1"/>
  <c r="H394" i="18" s="1"/>
  <c r="H395" i="18" s="1"/>
  <c r="H396" i="18" s="1"/>
  <c r="H397" i="18" s="1"/>
  <c r="H398" i="18" s="1"/>
  <c r="H399" i="18" s="1"/>
  <c r="H400" i="18" s="1"/>
  <c r="H401" i="18" s="1"/>
  <c r="H402" i="18" s="1"/>
  <c r="H403" i="18" s="1"/>
  <c r="H404" i="18" s="1"/>
  <c r="H405" i="18" s="1"/>
  <c r="H406" i="18" s="1"/>
  <c r="H407" i="18" s="1"/>
  <c r="H408" i="18" s="1"/>
  <c r="H409" i="18" s="1"/>
  <c r="H410" i="18" s="1"/>
  <c r="B334" i="18"/>
  <c r="B333" i="18"/>
  <c r="B332" i="18"/>
  <c r="B331" i="18"/>
  <c r="B330" i="18"/>
  <c r="B329" i="18"/>
  <c r="B328" i="18"/>
  <c r="B327" i="18"/>
  <c r="B326" i="18"/>
  <c r="B325" i="18"/>
  <c r="B324" i="18"/>
  <c r="B323" i="18"/>
  <c r="B322" i="18"/>
  <c r="B321" i="18"/>
  <c r="B320" i="18"/>
  <c r="B319" i="18"/>
  <c r="B318" i="18"/>
  <c r="B317" i="18"/>
  <c r="B316" i="18"/>
  <c r="B315" i="18"/>
  <c r="B314" i="18"/>
  <c r="B313" i="18"/>
  <c r="B312" i="18"/>
  <c r="B311" i="18"/>
  <c r="B310" i="18"/>
  <c r="B309" i="18"/>
  <c r="B308" i="18"/>
  <c r="B307" i="18"/>
  <c r="B306" i="18"/>
  <c r="B305" i="18"/>
  <c r="B304" i="18"/>
  <c r="B303" i="18"/>
  <c r="B302" i="18"/>
  <c r="B301" i="18"/>
  <c r="B300" i="18"/>
  <c r="B299" i="18"/>
  <c r="B298" i="18"/>
  <c r="B297" i="18"/>
  <c r="B296" i="18"/>
  <c r="B295" i="18"/>
  <c r="B294" i="18"/>
  <c r="B293" i="18"/>
  <c r="B292" i="18"/>
  <c r="B291" i="18"/>
  <c r="B290" i="18"/>
  <c r="B289" i="18"/>
  <c r="B288" i="18"/>
  <c r="B287" i="18"/>
  <c r="B286" i="18"/>
  <c r="B285" i="18"/>
  <c r="B284" i="18"/>
  <c r="B283" i="18"/>
  <c r="B282" i="18"/>
  <c r="B281" i="18"/>
  <c r="B280" i="18"/>
  <c r="B279" i="18"/>
  <c r="B278" i="18"/>
  <c r="B277" i="18"/>
  <c r="B276" i="18"/>
  <c r="B275" i="18"/>
  <c r="B274" i="18"/>
  <c r="B273" i="18"/>
  <c r="B272" i="18"/>
  <c r="B271" i="18"/>
  <c r="B270" i="18"/>
  <c r="B269" i="18"/>
  <c r="B268" i="18"/>
  <c r="B267" i="18"/>
  <c r="B266" i="18"/>
  <c r="B265" i="18"/>
  <c r="B264" i="18"/>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8" i="18"/>
  <c r="B17" i="18"/>
  <c r="B16" i="18"/>
  <c r="B15" i="18"/>
  <c r="B14" i="18"/>
  <c r="B13" i="18"/>
  <c r="I366" i="18"/>
  <c r="I283" i="18"/>
  <c r="I269" i="18"/>
  <c r="I102" i="18"/>
  <c r="I315" i="18"/>
  <c r="I556" i="18"/>
  <c r="I509" i="18"/>
  <c r="I442" i="18"/>
  <c r="I39" i="18"/>
  <c r="I26" i="18"/>
  <c r="I109" i="18"/>
  <c r="I241" i="18"/>
  <c r="I575" i="18"/>
  <c r="I150" i="18"/>
  <c r="I105" i="18"/>
  <c r="I421" i="18"/>
  <c r="I488" i="18"/>
  <c r="I310" i="18"/>
  <c r="I25" i="18"/>
  <c r="I268" i="18"/>
  <c r="I499" i="18"/>
  <c r="I242" i="18"/>
  <c r="I117" i="18"/>
  <c r="I101" i="18"/>
  <c r="I621" i="18"/>
  <c r="I537" i="18"/>
  <c r="I120" i="18"/>
  <c r="I130" i="18"/>
  <c r="I253" i="18"/>
  <c r="I592" i="18"/>
  <c r="I363" i="18"/>
  <c r="I508" i="18"/>
  <c r="I108" i="18"/>
  <c r="I355" i="18"/>
  <c r="I179" i="18"/>
  <c r="I164" i="18"/>
  <c r="I446" i="18"/>
  <c r="I300" i="18"/>
  <c r="I42" i="18"/>
  <c r="I298" i="18"/>
  <c r="I540" i="18"/>
  <c r="I443" i="18"/>
  <c r="I85" i="18"/>
  <c r="I301" i="18"/>
  <c r="I441" i="18"/>
  <c r="I352" i="18"/>
  <c r="I191" i="18"/>
  <c r="I593" i="18"/>
  <c r="I630" i="18"/>
  <c r="I82" i="18"/>
  <c r="I425" i="18"/>
  <c r="I110" i="18"/>
  <c r="I419" i="18"/>
  <c r="I99" i="18"/>
  <c r="I267" i="18"/>
  <c r="I578" i="18"/>
  <c r="I467" i="18"/>
  <c r="I296" i="18"/>
  <c r="I259" i="18"/>
  <c r="I239" i="18"/>
  <c r="I555" i="18"/>
  <c r="I23" i="18"/>
  <c r="I193" i="18"/>
  <c r="I51" i="18"/>
  <c r="I116" i="18"/>
  <c r="I124" i="18"/>
  <c r="I273" i="18"/>
  <c r="I165" i="18"/>
  <c r="I391" i="18"/>
  <c r="I610" i="18"/>
  <c r="I497" i="18"/>
  <c r="I530" i="18"/>
  <c r="I95" i="18"/>
  <c r="I134" i="18"/>
  <c r="I258" i="18"/>
  <c r="I528" i="18"/>
  <c r="I350" i="18"/>
  <c r="I517" i="18"/>
  <c r="I194" i="18"/>
  <c r="I490" i="18"/>
  <c r="I29" i="18"/>
  <c r="I406" i="18"/>
  <c r="I607" i="18"/>
  <c r="I448" i="18"/>
  <c r="I155" i="18"/>
  <c r="I405" i="18"/>
  <c r="I429" i="18"/>
  <c r="I37" i="18"/>
  <c r="I177" i="18"/>
  <c r="I489" i="18"/>
  <c r="I309" i="18"/>
  <c r="I163" i="18"/>
  <c r="I205" i="18"/>
  <c r="I396" i="18"/>
  <c r="I148" i="18"/>
  <c r="I207" i="18"/>
  <c r="I54" i="18"/>
  <c r="I100" i="18"/>
  <c r="I579" i="18"/>
  <c r="I577" i="18"/>
  <c r="I622" i="18"/>
  <c r="I364" i="18"/>
  <c r="I56" i="18"/>
  <c r="I619" i="18"/>
  <c r="I286" i="18"/>
  <c r="I341" i="18"/>
  <c r="I151" i="18"/>
  <c r="I178" i="18"/>
  <c r="I245" i="18"/>
  <c r="I114" i="18"/>
  <c r="I354" i="18"/>
  <c r="I121" i="18"/>
  <c r="I287" i="18"/>
  <c r="I351" i="18"/>
  <c r="I128" i="18"/>
  <c r="I255" i="18"/>
  <c r="I337" i="18"/>
  <c r="I52" i="18"/>
  <c r="I576" i="18"/>
  <c r="I106" i="18"/>
  <c r="I349" i="18"/>
  <c r="I135" i="18"/>
  <c r="I96" i="18"/>
  <c r="I393" i="18"/>
  <c r="I436" i="18"/>
  <c r="I129" i="18"/>
  <c r="I113" i="18"/>
  <c r="I529" i="18"/>
  <c r="I433" i="18"/>
  <c r="I420" i="18"/>
  <c r="I520" i="18"/>
  <c r="I57" i="18"/>
  <c r="I295" i="18"/>
  <c r="I449" i="18"/>
  <c r="I284" i="18"/>
  <c r="I254" i="18"/>
  <c r="I338" i="18"/>
  <c r="I608" i="18"/>
  <c r="I103" i="18"/>
  <c r="I340" i="18"/>
  <c r="I558" i="18"/>
  <c r="I127" i="18"/>
  <c r="I487" i="18"/>
  <c r="I65" i="18"/>
  <c r="I632" i="18"/>
  <c r="I28" i="18"/>
  <c r="I314" i="18"/>
  <c r="I115" i="18"/>
  <c r="I334" i="18"/>
  <c r="I510" i="18"/>
  <c r="I197" i="18"/>
  <c r="I605" i="18"/>
  <c r="I439" i="18"/>
  <c r="I427" i="18"/>
  <c r="I437" i="18"/>
  <c r="I281" i="18"/>
  <c r="I382" i="18"/>
  <c r="I68" i="18"/>
  <c r="I594" i="18"/>
  <c r="I70" i="18"/>
  <c r="I383" i="18"/>
  <c r="I628" i="18"/>
  <c r="I118" i="18"/>
  <c r="I469" i="18"/>
  <c r="I453" i="18"/>
  <c r="I620" i="18"/>
  <c r="I168" i="18"/>
  <c r="I81" i="18"/>
  <c r="I111" i="18"/>
  <c r="I450" i="18"/>
  <c r="I479" i="18"/>
  <c r="I591" i="18"/>
  <c r="I432" i="18"/>
  <c r="I518" i="18"/>
  <c r="I182" i="18"/>
  <c r="I67" i="18"/>
  <c r="I336" i="18"/>
  <c r="I422" i="18"/>
  <c r="I582" i="18"/>
  <c r="I132" i="18"/>
  <c r="I477" i="18"/>
  <c r="I22" i="18"/>
  <c r="I122" i="18"/>
  <c r="I498" i="18"/>
  <c r="I123" i="18"/>
  <c r="I24" i="18"/>
  <c r="I478" i="18"/>
  <c r="I183" i="18"/>
  <c r="I625" i="18"/>
  <c r="I447" i="18"/>
  <c r="I131" i="18"/>
  <c r="I272" i="18"/>
  <c r="I282" i="18"/>
  <c r="I125" i="18"/>
  <c r="I633" i="18"/>
  <c r="I66" i="18"/>
  <c r="I53" i="18"/>
  <c r="I311" i="18"/>
  <c r="I94" i="18"/>
  <c r="I377" i="18"/>
  <c r="I149" i="18"/>
  <c r="I547" i="18"/>
  <c r="I444" i="18"/>
  <c r="I596" i="18"/>
  <c r="I71" i="18"/>
  <c r="I208" i="18"/>
  <c r="I43" i="18"/>
  <c r="I611" i="18"/>
  <c r="I98" i="18"/>
  <c r="I180" i="18"/>
  <c r="I238" i="18"/>
  <c r="I154" i="18"/>
  <c r="I627" i="18"/>
  <c r="I211" i="18"/>
  <c r="I468" i="18"/>
  <c r="I312" i="18"/>
  <c r="I606" i="18"/>
  <c r="I38" i="18"/>
  <c r="I379" i="18"/>
  <c r="I40" i="18"/>
  <c r="I597" i="18"/>
  <c r="I583" i="18"/>
  <c r="I480" i="18"/>
  <c r="I440" i="18"/>
  <c r="I623" i="18"/>
  <c r="I84" i="18"/>
  <c r="I380" i="18"/>
  <c r="I397" i="18"/>
  <c r="I434" i="18"/>
  <c r="I79" i="18"/>
  <c r="I335" i="18"/>
  <c r="I192" i="18"/>
  <c r="I452" i="18"/>
  <c r="I152" i="18"/>
  <c r="I519" i="18"/>
  <c r="I196" i="18"/>
  <c r="I629" i="18"/>
  <c r="I559" i="18"/>
  <c r="I369" i="18"/>
  <c r="I430" i="18"/>
  <c r="I580" i="18"/>
  <c r="I368" i="18"/>
  <c r="I548" i="18"/>
  <c r="I527" i="18"/>
  <c r="I538" i="18"/>
  <c r="I210" i="18"/>
  <c r="I169" i="18"/>
  <c r="I270" i="18"/>
  <c r="I206" i="18"/>
  <c r="I93" i="18"/>
  <c r="I80" i="18"/>
  <c r="I365" i="18"/>
  <c r="I394" i="18"/>
  <c r="I256" i="18"/>
  <c r="I166" i="18"/>
  <c r="I378" i="18"/>
  <c r="I435" i="18"/>
  <c r="I539" i="18"/>
  <c r="I507" i="18"/>
  <c r="I244" i="18"/>
  <c r="I107" i="18"/>
  <c r="I500" i="18"/>
  <c r="I423" i="18"/>
  <c r="I297" i="18"/>
  <c r="I392" i="18"/>
  <c r="I426" i="18"/>
  <c r="I470" i="18"/>
  <c r="I626" i="18"/>
  <c r="I240" i="18"/>
  <c r="I428" i="18"/>
  <c r="I323" i="18" l="1"/>
  <c r="I136" i="18"/>
  <c r="I407" i="18"/>
  <c r="I226" i="18"/>
  <c r="I634" i="18"/>
  <c r="M88" i="4"/>
  <c r="I454" i="18"/>
  <c r="I324" i="18"/>
  <c r="I137" i="18"/>
  <c r="I408" i="18"/>
  <c r="I227" i="18"/>
  <c r="I455" i="18"/>
  <c r="I635" i="18"/>
  <c r="I612" i="18"/>
  <c r="I171" i="18"/>
  <c r="I513" i="18"/>
  <c r="I617" i="18"/>
  <c r="I215" i="18"/>
  <c r="I274" i="18"/>
  <c r="I321" i="18"/>
  <c r="I161" i="18"/>
  <c r="I221" i="18"/>
  <c r="I492" i="18"/>
  <c r="I252" i="18"/>
  <c r="I87" i="18"/>
  <c r="I172" i="18"/>
  <c r="I512" i="18"/>
  <c r="I189" i="18"/>
  <c r="I261" i="18"/>
  <c r="I190" i="18"/>
  <c r="I187" i="18"/>
  <c r="I176" i="18"/>
  <c r="I603" i="18"/>
  <c r="I316" i="18"/>
  <c r="I514" i="18"/>
  <c r="I279" i="18"/>
  <c r="I266" i="18"/>
  <c r="I584" i="18"/>
  <c r="I170" i="18"/>
  <c r="I175" i="18"/>
  <c r="I545" i="18"/>
  <c r="I586" i="18"/>
  <c r="I493" i="18"/>
  <c r="I370" i="18"/>
  <c r="I265" i="18"/>
  <c r="I214" i="18"/>
  <c r="I322" i="18"/>
  <c r="I78" i="18"/>
  <c r="I260" i="18"/>
  <c r="I293" i="18"/>
  <c r="I307" i="18"/>
  <c r="I348" i="18"/>
  <c r="I371" i="18"/>
  <c r="I587" i="18"/>
  <c r="I63" i="18"/>
  <c r="I494" i="18"/>
  <c r="I276" i="18"/>
  <c r="I361" i="18"/>
  <c r="I319" i="18"/>
  <c r="I535" i="18"/>
  <c r="I91" i="18"/>
  <c r="I561" i="18"/>
  <c r="I590" i="18"/>
  <c r="I49" i="18"/>
  <c r="I598" i="18"/>
  <c r="I218" i="18"/>
  <c r="I59" i="18"/>
  <c r="I385" i="18"/>
  <c r="I275" i="18"/>
  <c r="I482" i="18"/>
  <c r="I222" i="18"/>
  <c r="I198" i="18"/>
  <c r="I46" i="18"/>
  <c r="I288" i="18"/>
  <c r="I376" i="18"/>
  <c r="I362" i="18"/>
  <c r="I618" i="18"/>
  <c r="I61" i="18"/>
  <c r="I502" i="18"/>
  <c r="I290" i="18"/>
  <c r="I185" i="18"/>
  <c r="I398" i="18"/>
  <c r="I289" i="18"/>
  <c r="I44" i="18"/>
  <c r="I47" i="18"/>
  <c r="I543" i="18"/>
  <c r="I263" i="18"/>
  <c r="I60" i="18"/>
  <c r="I400" i="18"/>
  <c r="I495" i="18"/>
  <c r="I386" i="18"/>
  <c r="I614" i="18"/>
  <c r="I524" i="18"/>
  <c r="I387" i="18"/>
  <c r="I203" i="18"/>
  <c r="I72" i="18"/>
  <c r="I262" i="18"/>
  <c r="I201" i="18"/>
  <c r="I356" i="18"/>
  <c r="I200" i="18"/>
  <c r="I347" i="18"/>
  <c r="I308" i="18"/>
  <c r="I401" i="18"/>
  <c r="I484" i="18"/>
  <c r="I534" i="18"/>
  <c r="I585" i="18"/>
  <c r="I562" i="18"/>
  <c r="I466" i="18"/>
  <c r="I302" i="18"/>
  <c r="I523" i="18"/>
  <c r="I77" i="18"/>
  <c r="I600" i="18"/>
  <c r="I613" i="18"/>
  <c r="I280" i="18"/>
  <c r="I74" i="18"/>
  <c r="I294" i="18"/>
  <c r="I505" i="18"/>
  <c r="I317" i="18"/>
  <c r="I186" i="18"/>
  <c r="I384" i="18"/>
  <c r="I357" i="18"/>
  <c r="I533" i="18"/>
  <c r="I173" i="18"/>
  <c r="I73" i="18"/>
  <c r="I251" i="18"/>
  <c r="I599" i="18"/>
  <c r="I359" i="18"/>
  <c r="I58" i="18"/>
  <c r="I542" i="18"/>
  <c r="I64" i="18"/>
  <c r="I373" i="18"/>
  <c r="I358" i="18"/>
  <c r="I375" i="18"/>
  <c r="I213" i="18"/>
  <c r="I162" i="18"/>
  <c r="I36" i="18"/>
  <c r="I485" i="18"/>
  <c r="I372" i="18"/>
  <c r="I304" i="18"/>
  <c r="I551" i="18"/>
  <c r="I601" i="18"/>
  <c r="I532" i="18"/>
  <c r="I305" i="18"/>
  <c r="I86" i="18"/>
  <c r="I89" i="18"/>
  <c r="I404" i="18"/>
  <c r="I92" i="18"/>
  <c r="I504" i="18"/>
  <c r="I525" i="18"/>
  <c r="I88" i="18"/>
  <c r="I199" i="18"/>
  <c r="I204" i="18"/>
  <c r="I217" i="18"/>
  <c r="I35" i="18"/>
  <c r="I219" i="18"/>
  <c r="I225" i="18"/>
  <c r="I403" i="18"/>
  <c r="I50" i="18"/>
  <c r="I604" i="18"/>
  <c r="I615" i="18"/>
  <c r="I45" i="18"/>
  <c r="I515" i="18"/>
  <c r="I483" i="18"/>
  <c r="I399" i="18"/>
  <c r="I544" i="18"/>
  <c r="I212" i="18"/>
  <c r="I220" i="18"/>
  <c r="I224" i="18"/>
  <c r="I389" i="18"/>
  <c r="I390" i="18"/>
  <c r="I589" i="18"/>
  <c r="I552" i="18"/>
  <c r="I503" i="18"/>
  <c r="I277" i="18"/>
  <c r="I318" i="18"/>
  <c r="I303" i="18"/>
  <c r="I75" i="18"/>
  <c r="I291" i="18"/>
  <c r="I184" i="18"/>
  <c r="I522" i="18"/>
  <c r="H88" i="4" l="1"/>
  <c r="I88" i="4"/>
  <c r="J88" i="4"/>
  <c r="K88" i="4"/>
  <c r="L88" i="4"/>
  <c r="I564" i="18"/>
  <c r="I573" i="18"/>
  <c r="I235" i="18"/>
  <c r="I156" i="18"/>
  <c r="I158" i="18"/>
  <c r="I249" i="18"/>
  <c r="I157" i="18"/>
  <c r="I343" i="18"/>
  <c r="I247" i="18"/>
  <c r="I31" i="18"/>
  <c r="I246" i="18"/>
  <c r="I30" i="18"/>
  <c r="I33" i="18"/>
  <c r="I18" i="18"/>
  <c r="I475" i="18"/>
  <c r="I20" i="18"/>
  <c r="I145" i="18"/>
  <c r="I565" i="18"/>
  <c r="I345" i="18"/>
  <c r="I236" i="18"/>
  <c r="I463" i="18"/>
  <c r="I159" i="18"/>
  <c r="I32" i="18"/>
  <c r="I473" i="18"/>
  <c r="I472" i="18"/>
  <c r="I342" i="18"/>
  <c r="I248" i="18"/>
  <c r="I146" i="18"/>
  <c r="I344" i="18"/>
  <c r="I474" i="18"/>
  <c r="I332" i="18"/>
  <c r="I416" i="18"/>
</calcChain>
</file>

<file path=xl/sharedStrings.xml><?xml version="1.0" encoding="utf-8"?>
<sst xmlns="http://schemas.openxmlformats.org/spreadsheetml/2006/main" count="10089" uniqueCount="1220">
  <si>
    <t>責任者/担当者</t>
    <rPh sb="0" eb="3">
      <t>セキニンシャ</t>
    </rPh>
    <rPh sb="4" eb="7">
      <t>タントウシャ</t>
    </rPh>
    <phoneticPr fontId="4"/>
  </si>
  <si>
    <t>業務責任者</t>
    <rPh sb="0" eb="2">
      <t>ギョウム</t>
    </rPh>
    <rPh sb="2" eb="5">
      <t>セキニンシャ</t>
    </rPh>
    <phoneticPr fontId="4"/>
  </si>
  <si>
    <t>業務担当者</t>
    <rPh sb="0" eb="2">
      <t>ギョウム</t>
    </rPh>
    <rPh sb="2" eb="5">
      <t>タントウシャ</t>
    </rPh>
    <phoneticPr fontId="4"/>
  </si>
  <si>
    <t>住所</t>
    <rPh sb="0" eb="2">
      <t>ジュウショ</t>
    </rPh>
    <phoneticPr fontId="4"/>
  </si>
  <si>
    <t>以　上</t>
    <rPh sb="0" eb="1">
      <t>イ</t>
    </rPh>
    <rPh sb="2" eb="3">
      <t>ジョウ</t>
    </rPh>
    <phoneticPr fontId="4"/>
  </si>
  <si>
    <t>部署名</t>
    <rPh sb="0" eb="2">
      <t>ブショ</t>
    </rPh>
    <rPh sb="2" eb="3">
      <t>メイ</t>
    </rPh>
    <phoneticPr fontId="4"/>
  </si>
  <si>
    <t>所属部署</t>
    <rPh sb="0" eb="2">
      <t>ショゾク</t>
    </rPh>
    <rPh sb="2" eb="3">
      <t>ブ</t>
    </rPh>
    <rPh sb="3" eb="4">
      <t>ショ</t>
    </rPh>
    <phoneticPr fontId="4"/>
  </si>
  <si>
    <t>担保業務担当者</t>
    <rPh sb="0" eb="2">
      <t>タンポ</t>
    </rPh>
    <rPh sb="2" eb="4">
      <t>ギョウム</t>
    </rPh>
    <rPh sb="4" eb="7">
      <t>タントウシャ</t>
    </rPh>
    <phoneticPr fontId="4"/>
  </si>
  <si>
    <t>株式等振替制度</t>
    <rPh sb="2" eb="3">
      <t>トウ</t>
    </rPh>
    <rPh sb="3" eb="5">
      <t>フリカエ</t>
    </rPh>
    <rPh sb="5" eb="7">
      <t>セイド</t>
    </rPh>
    <phoneticPr fontId="4"/>
  </si>
  <si>
    <t>短期社債振替制度</t>
    <rPh sb="4" eb="6">
      <t>フリカエ</t>
    </rPh>
    <rPh sb="6" eb="8">
      <t>セイド</t>
    </rPh>
    <phoneticPr fontId="4"/>
  </si>
  <si>
    <t>一般債振替制度</t>
    <rPh sb="0" eb="2">
      <t>イッパン</t>
    </rPh>
    <rPh sb="2" eb="3">
      <t>サイ</t>
    </rPh>
    <rPh sb="3" eb="5">
      <t>フリカエ</t>
    </rPh>
    <rPh sb="5" eb="7">
      <t>セイド</t>
    </rPh>
    <phoneticPr fontId="4"/>
  </si>
  <si>
    <t>投資信託振替制度</t>
    <rPh sb="0" eb="2">
      <t>トウシ</t>
    </rPh>
    <rPh sb="2" eb="4">
      <t>シンタク</t>
    </rPh>
    <rPh sb="4" eb="6">
      <t>フリカエ</t>
    </rPh>
    <rPh sb="6" eb="8">
      <t>セイド</t>
    </rPh>
    <phoneticPr fontId="4"/>
  </si>
  <si>
    <t>外国株券等保管振替決済制度</t>
    <rPh sb="0" eb="2">
      <t>ガイコク</t>
    </rPh>
    <rPh sb="2" eb="5">
      <t>カブケンナド</t>
    </rPh>
    <rPh sb="5" eb="7">
      <t>ホカン</t>
    </rPh>
    <rPh sb="7" eb="9">
      <t>フリカエ</t>
    </rPh>
    <rPh sb="9" eb="11">
      <t>ケッサイ</t>
    </rPh>
    <rPh sb="11" eb="13">
      <t>セイド</t>
    </rPh>
    <phoneticPr fontId="4"/>
  </si>
  <si>
    <t>株式等振替制度</t>
    <rPh sb="0" eb="2">
      <t>カブシキ</t>
    </rPh>
    <rPh sb="2" eb="3">
      <t>トウ</t>
    </rPh>
    <rPh sb="3" eb="5">
      <t>フリカエ</t>
    </rPh>
    <rPh sb="5" eb="7">
      <t>セイド</t>
    </rPh>
    <phoneticPr fontId="4"/>
  </si>
  <si>
    <t>短期社債振替制度</t>
    <rPh sb="0" eb="2">
      <t>タンキ</t>
    </rPh>
    <rPh sb="2" eb="4">
      <t>シャサイ</t>
    </rPh>
    <rPh sb="4" eb="6">
      <t>フリカエ</t>
    </rPh>
    <rPh sb="6" eb="8">
      <t>セイド</t>
    </rPh>
    <phoneticPr fontId="4"/>
  </si>
  <si>
    <t>外国株券等保管振替決済制度</t>
    <rPh sb="0" eb="2">
      <t>ガイコク</t>
    </rPh>
    <rPh sb="2" eb="4">
      <t>カブケン</t>
    </rPh>
    <rPh sb="4" eb="5">
      <t>トウ</t>
    </rPh>
    <rPh sb="5" eb="7">
      <t>ホカン</t>
    </rPh>
    <rPh sb="7" eb="9">
      <t>フリカエ</t>
    </rPh>
    <rPh sb="9" eb="11">
      <t>ケッサイ</t>
    </rPh>
    <rPh sb="11" eb="13">
      <t>セイド</t>
    </rPh>
    <phoneticPr fontId="4"/>
  </si>
  <si>
    <t>表紙へ戻る</t>
    <rPh sb="3" eb="4">
      <t>モド</t>
    </rPh>
    <phoneticPr fontId="4"/>
  </si>
  <si>
    <t>記入いただいた制度の参加形態等が表示されます。</t>
    <rPh sb="0" eb="2">
      <t>キニュウ</t>
    </rPh>
    <rPh sb="7" eb="9">
      <t>セイド</t>
    </rPh>
    <rPh sb="10" eb="12">
      <t>サンカ</t>
    </rPh>
    <rPh sb="12" eb="14">
      <t>ケイタイ</t>
    </rPh>
    <rPh sb="14" eb="15">
      <t>トウ</t>
    </rPh>
    <rPh sb="16" eb="18">
      <t>ヒョウジ</t>
    </rPh>
    <phoneticPr fontId="4"/>
  </si>
  <si>
    <t>（複数の制度で届出事項の変更を行う場合には、まとめて御提出ください。）</t>
    <phoneticPr fontId="4"/>
  </si>
  <si>
    <t>一般振替DVP制度</t>
    <rPh sb="7" eb="9">
      <t>セイド</t>
    </rPh>
    <phoneticPr fontId="4"/>
  </si>
  <si>
    <t>一般振替ＤＶＰ制度</t>
    <rPh sb="0" eb="2">
      <t>イッパン</t>
    </rPh>
    <rPh sb="2" eb="4">
      <t>フリカエ</t>
    </rPh>
    <rPh sb="7" eb="9">
      <t>セイド</t>
    </rPh>
    <phoneticPr fontId="4"/>
  </si>
  <si>
    <t>担当者</t>
    <rPh sb="0" eb="3">
      <t>タントウシャ</t>
    </rPh>
    <phoneticPr fontId="4"/>
  </si>
  <si>
    <t>①預託・交付・振替業務</t>
    <rPh sb="1" eb="3">
      <t>ヨタク</t>
    </rPh>
    <rPh sb="4" eb="6">
      <t>コウフ</t>
    </rPh>
    <rPh sb="7" eb="9">
      <t>フリカエ</t>
    </rPh>
    <rPh sb="9" eb="11">
      <t>ギョウム</t>
    </rPh>
    <phoneticPr fontId="4"/>
  </si>
  <si>
    <t>②実質株主業務</t>
    <rPh sb="1" eb="3">
      <t>ジッシツ</t>
    </rPh>
    <rPh sb="3" eb="5">
      <t>カブヌシ</t>
    </rPh>
    <rPh sb="5" eb="7">
      <t>ギョウム</t>
    </rPh>
    <phoneticPr fontId="4"/>
  </si>
  <si>
    <t>③担保業務</t>
    <rPh sb="1" eb="3">
      <t>タンポ</t>
    </rPh>
    <rPh sb="3" eb="5">
      <t>ギョウム</t>
    </rPh>
    <phoneticPr fontId="4"/>
  </si>
  <si>
    <t>株式等振替制度（加入者情報関係）</t>
    <rPh sb="0" eb="2">
      <t>カブシキ</t>
    </rPh>
    <rPh sb="2" eb="3">
      <t>トウ</t>
    </rPh>
    <rPh sb="3" eb="5">
      <t>フリカエ</t>
    </rPh>
    <rPh sb="5" eb="7">
      <t>セイド</t>
    </rPh>
    <rPh sb="8" eb="11">
      <t>カニュウシャ</t>
    </rPh>
    <rPh sb="11" eb="13">
      <t>ジョウホウ</t>
    </rPh>
    <rPh sb="13" eb="15">
      <t>カンケイ</t>
    </rPh>
    <phoneticPr fontId="4"/>
  </si>
  <si>
    <t>正担当者</t>
    <rPh sb="0" eb="1">
      <t>セイ</t>
    </rPh>
    <rPh sb="1" eb="3">
      <t>タントウ</t>
    </rPh>
    <rPh sb="3" eb="4">
      <t>シャ</t>
    </rPh>
    <phoneticPr fontId="4"/>
  </si>
  <si>
    <t>所属部署</t>
    <rPh sb="0" eb="2">
      <t>ショゾク</t>
    </rPh>
    <rPh sb="2" eb="4">
      <t>ブショ</t>
    </rPh>
    <phoneticPr fontId="4"/>
  </si>
  <si>
    <t/>
  </si>
  <si>
    <t>株式等振替制度（加入者情報関係）</t>
    <phoneticPr fontId="4"/>
  </si>
  <si>
    <t>情報取扱責任者</t>
    <rPh sb="0" eb="2">
      <t>ジョウホウ</t>
    </rPh>
    <rPh sb="2" eb="4">
      <t>トリアツカ</t>
    </rPh>
    <rPh sb="4" eb="7">
      <t>セキニンシャ</t>
    </rPh>
    <phoneticPr fontId="4"/>
  </si>
  <si>
    <t>連絡担当部署</t>
    <rPh sb="0" eb="2">
      <t>レンラク</t>
    </rPh>
    <rPh sb="2" eb="4">
      <t>タントウ</t>
    </rPh>
    <rPh sb="4" eb="6">
      <t>ブショ</t>
    </rPh>
    <phoneticPr fontId="4"/>
  </si>
  <si>
    <t>決済照合システム</t>
    <rPh sb="0" eb="2">
      <t>ケッサイ</t>
    </rPh>
    <rPh sb="2" eb="4">
      <t>ショウゴウ</t>
    </rPh>
    <phoneticPr fontId="4"/>
  </si>
  <si>
    <t>月</t>
    <rPh sb="0" eb="1">
      <t>ガツ</t>
    </rPh>
    <phoneticPr fontId="4"/>
  </si>
  <si>
    <t>業 務 取 扱 副 責 任 者</t>
    <rPh sb="8" eb="9">
      <t>フク</t>
    </rPh>
    <phoneticPr fontId="4"/>
  </si>
  <si>
    <t>シ ス テ ム 取 扱 副 責 任 者</t>
    <rPh sb="12" eb="13">
      <t>フク</t>
    </rPh>
    <phoneticPr fontId="4"/>
  </si>
  <si>
    <t>　ａ．業務取扱責任者及び副責任者</t>
    <rPh sb="10" eb="11">
      <t>オヨ</t>
    </rPh>
    <rPh sb="12" eb="16">
      <t>フクセキニンシャ</t>
    </rPh>
    <phoneticPr fontId="4"/>
  </si>
  <si>
    <t>　ｂ．システム取扱責任者及び副責任者</t>
    <rPh sb="12" eb="13">
      <t>オヨ</t>
    </rPh>
    <rPh sb="14" eb="18">
      <t>フクセキニンシャ</t>
    </rPh>
    <phoneticPr fontId="4"/>
  </si>
  <si>
    <t>　ａ．業務取扱責任者及び副責任者（国内取引）</t>
    <rPh sb="10" eb="11">
      <t>オヨ</t>
    </rPh>
    <rPh sb="12" eb="16">
      <t>フクセキニンシャ</t>
    </rPh>
    <rPh sb="17" eb="19">
      <t>コクナイ</t>
    </rPh>
    <rPh sb="19" eb="21">
      <t>トリヒキ</t>
    </rPh>
    <phoneticPr fontId="4"/>
  </si>
  <si>
    <t>　ｂ．システム取扱責任者及び副責任者（国内取引）</t>
    <rPh sb="12" eb="13">
      <t>オヨ</t>
    </rPh>
    <rPh sb="14" eb="18">
      <t>フクセキニンシャ</t>
    </rPh>
    <rPh sb="19" eb="21">
      <t>コクナイ</t>
    </rPh>
    <rPh sb="21" eb="23">
      <t>トリヒキ</t>
    </rPh>
    <phoneticPr fontId="4"/>
  </si>
  <si>
    <t>　ｂ．業務取扱責任者及び副責任者（非居住者取引）</t>
    <rPh sb="10" eb="11">
      <t>オヨ</t>
    </rPh>
    <rPh sb="12" eb="16">
      <t>フクセキニンシャ</t>
    </rPh>
    <rPh sb="17" eb="21">
      <t>ヒキョジュウシャ</t>
    </rPh>
    <rPh sb="21" eb="23">
      <t>トリヒキ</t>
    </rPh>
    <phoneticPr fontId="4"/>
  </si>
  <si>
    <t>業 務 関 連 窓 口（国 内 取 引）</t>
    <rPh sb="0" eb="1">
      <t>ギョウ</t>
    </rPh>
    <rPh sb="2" eb="3">
      <t>ム</t>
    </rPh>
    <rPh sb="4" eb="5">
      <t>カン</t>
    </rPh>
    <rPh sb="6" eb="7">
      <t>レン</t>
    </rPh>
    <rPh sb="8" eb="9">
      <t>マド</t>
    </rPh>
    <rPh sb="10" eb="11">
      <t>クチ</t>
    </rPh>
    <rPh sb="12" eb="13">
      <t>クニ</t>
    </rPh>
    <rPh sb="14" eb="15">
      <t>ナイ</t>
    </rPh>
    <rPh sb="16" eb="17">
      <t>トリ</t>
    </rPh>
    <rPh sb="18" eb="19">
      <t>イン</t>
    </rPh>
    <phoneticPr fontId="6"/>
  </si>
  <si>
    <t>業 務 関 連 窓 口（非 居 住 者 取 引）</t>
    <rPh sb="0" eb="1">
      <t>ギョウ</t>
    </rPh>
    <rPh sb="2" eb="3">
      <t>ム</t>
    </rPh>
    <rPh sb="4" eb="5">
      <t>カン</t>
    </rPh>
    <rPh sb="6" eb="7">
      <t>レン</t>
    </rPh>
    <rPh sb="8" eb="9">
      <t>マド</t>
    </rPh>
    <rPh sb="10" eb="11">
      <t>クチ</t>
    </rPh>
    <rPh sb="12" eb="13">
      <t>ヒ</t>
    </rPh>
    <rPh sb="14" eb="15">
      <t>イ</t>
    </rPh>
    <rPh sb="16" eb="17">
      <t>ジュウ</t>
    </rPh>
    <rPh sb="18" eb="19">
      <t>モノ</t>
    </rPh>
    <rPh sb="20" eb="21">
      <t>トリ</t>
    </rPh>
    <rPh sb="22" eb="23">
      <t>イン</t>
    </rPh>
    <phoneticPr fontId="6"/>
  </si>
  <si>
    <t>＜基本情報＞</t>
    <rPh sb="1" eb="3">
      <t>キホン</t>
    </rPh>
    <rPh sb="3" eb="5">
      <t>ジョウホウ</t>
    </rPh>
    <phoneticPr fontId="8"/>
  </si>
  <si>
    <t>対象E</t>
    <rPh sb="0" eb="2">
      <t>タイショウ</t>
    </rPh>
    <phoneticPr fontId="8"/>
  </si>
  <si>
    <t>＜届出事項＞</t>
    <rPh sb="1" eb="3">
      <t>トドケデ</t>
    </rPh>
    <rPh sb="3" eb="5">
      <t>ジコウ</t>
    </rPh>
    <phoneticPr fontId="8"/>
  </si>
  <si>
    <t>ツール処理対象範囲</t>
    <rPh sb="3" eb="5">
      <t>ショリ</t>
    </rPh>
    <rPh sb="5" eb="7">
      <t>タイショウ</t>
    </rPh>
    <rPh sb="7" eb="9">
      <t>ハンイ</t>
    </rPh>
    <phoneticPr fontId="8"/>
  </si>
  <si>
    <t>共通参考情報</t>
    <rPh sb="0" eb="2">
      <t>キョウツウ</t>
    </rPh>
    <rPh sb="2" eb="4">
      <t>サンコウ</t>
    </rPh>
    <rPh sb="4" eb="6">
      <t>ジョウホウ</t>
    </rPh>
    <phoneticPr fontId="8"/>
  </si>
  <si>
    <t>目的地等参考情報</t>
    <rPh sb="0" eb="2">
      <t>モクテキ</t>
    </rPh>
    <rPh sb="2" eb="3">
      <t>チ</t>
    </rPh>
    <rPh sb="3" eb="4">
      <t>ナド</t>
    </rPh>
    <rPh sb="4" eb="6">
      <t>サンコウ</t>
    </rPh>
    <rPh sb="6" eb="8">
      <t>ジョウホウ</t>
    </rPh>
    <phoneticPr fontId="8"/>
  </si>
  <si>
    <t>項目名</t>
    <rPh sb="0" eb="2">
      <t>コウモク</t>
    </rPh>
    <rPh sb="2" eb="3">
      <t>メイ</t>
    </rPh>
    <phoneticPr fontId="8"/>
  </si>
  <si>
    <t>手入力項目フラグ</t>
    <rPh sb="0" eb="1">
      <t>テ</t>
    </rPh>
    <rPh sb="1" eb="3">
      <t>ニュウリョク</t>
    </rPh>
    <rPh sb="3" eb="5">
      <t>コウモク</t>
    </rPh>
    <phoneticPr fontId="8"/>
  </si>
  <si>
    <t>データ種別</t>
    <rPh sb="3" eb="5">
      <t>シュベツ</t>
    </rPh>
    <phoneticPr fontId="8"/>
  </si>
  <si>
    <t>登録先DB</t>
    <rPh sb="0" eb="2">
      <t>トウロク</t>
    </rPh>
    <rPh sb="2" eb="3">
      <t>サキ</t>
    </rPh>
    <phoneticPr fontId="8"/>
  </si>
  <si>
    <t>行順序</t>
    <rPh sb="0" eb="1">
      <t>ギョウ</t>
    </rPh>
    <rPh sb="1" eb="3">
      <t>ジュンジョ</t>
    </rPh>
    <phoneticPr fontId="8"/>
  </si>
  <si>
    <t>列番号</t>
    <rPh sb="0" eb="1">
      <t>レツ</t>
    </rPh>
    <rPh sb="1" eb="3">
      <t>バンゴウ</t>
    </rPh>
    <phoneticPr fontId="8"/>
  </si>
  <si>
    <t>登録値</t>
    <rPh sb="0" eb="2">
      <t>トウロク</t>
    </rPh>
    <rPh sb="2" eb="3">
      <t>アタイ</t>
    </rPh>
    <phoneticPr fontId="8"/>
  </si>
  <si>
    <t>備考</t>
    <rPh sb="0" eb="2">
      <t>ビコウ</t>
    </rPh>
    <phoneticPr fontId="8"/>
  </si>
  <si>
    <t>ソース種別</t>
    <rPh sb="3" eb="5">
      <t>シュベツ</t>
    </rPh>
    <phoneticPr fontId="8"/>
  </si>
  <si>
    <t>届出書上のExcelによる制御</t>
    <rPh sb="0" eb="3">
      <t>トドケデショ</t>
    </rPh>
    <rPh sb="3" eb="4">
      <t>ジョウ</t>
    </rPh>
    <rPh sb="13" eb="15">
      <t>セイギョ</t>
    </rPh>
    <phoneticPr fontId="8"/>
  </si>
  <si>
    <t>ツール処理シート上のExcelによる制御</t>
    <rPh sb="3" eb="5">
      <t>ショリ</t>
    </rPh>
    <rPh sb="8" eb="9">
      <t>ジョウ</t>
    </rPh>
    <rPh sb="18" eb="20">
      <t>セイギョ</t>
    </rPh>
    <phoneticPr fontId="8"/>
  </si>
  <si>
    <t>マス管</t>
    <rPh sb="2" eb="3">
      <t>カン</t>
    </rPh>
    <phoneticPr fontId="8"/>
  </si>
  <si>
    <t>マス管条件必須時の条件</t>
    <rPh sb="2" eb="3">
      <t>カン</t>
    </rPh>
    <rPh sb="3" eb="5">
      <t>ジョウケン</t>
    </rPh>
    <rPh sb="5" eb="7">
      <t>ヒッス</t>
    </rPh>
    <rPh sb="7" eb="8">
      <t>ジ</t>
    </rPh>
    <rPh sb="9" eb="11">
      <t>ジョウケン</t>
    </rPh>
    <phoneticPr fontId="8"/>
  </si>
  <si>
    <t>１届出書における最大届出数</t>
    <rPh sb="1" eb="4">
      <t>トドケデショ</t>
    </rPh>
    <rPh sb="8" eb="10">
      <t>サイダイ</t>
    </rPh>
    <rPh sb="10" eb="11">
      <t>トド</t>
    </rPh>
    <rPh sb="11" eb="12">
      <t>デ</t>
    </rPh>
    <rPh sb="12" eb="13">
      <t>スウ</t>
    </rPh>
    <phoneticPr fontId="8"/>
  </si>
  <si>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8"/>
  </si>
  <si>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8"/>
  </si>
  <si>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8"/>
  </si>
  <si>
    <t>＊COにおける登録先DBのDBコード。</t>
    <rPh sb="7" eb="9">
      <t>トウロク</t>
    </rPh>
    <rPh sb="9" eb="10">
      <t>サキ</t>
    </rPh>
    <phoneticPr fontId="8"/>
  </si>
  <si>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8"/>
  </si>
  <si>
    <t>＊CO登録用CSVファイル上のフィールド順序。</t>
    <rPh sb="3" eb="6">
      <t>トウロクヨウ</t>
    </rPh>
    <rPh sb="13" eb="14">
      <t>ジョウ</t>
    </rPh>
    <rPh sb="20" eb="22">
      <t>ジュンジョ</t>
    </rPh>
    <phoneticPr fontId="8"/>
  </si>
  <si>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8"/>
  </si>
  <si>
    <t>自由記入欄</t>
    <rPh sb="0" eb="2">
      <t>ジユウ</t>
    </rPh>
    <rPh sb="2" eb="4">
      <t>キニュウ</t>
    </rPh>
    <rPh sb="4" eb="5">
      <t>ラン</t>
    </rPh>
    <phoneticPr fontId="8"/>
  </si>
  <si>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8"/>
  </si>
  <si>
    <t>＊届出書上で、Excelの条件付書式等を利用して行う予定の制御内容。</t>
    <rPh sb="1" eb="4">
      <t>トドケデショ</t>
    </rPh>
    <rPh sb="4" eb="5">
      <t>ウエ</t>
    </rPh>
    <phoneticPr fontId="8"/>
  </si>
  <si>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8"/>
  </si>
  <si>
    <t>データ長</t>
    <rPh sb="3" eb="4">
      <t>ナガ</t>
    </rPh>
    <phoneticPr fontId="8"/>
  </si>
  <si>
    <t>対象DB</t>
    <rPh sb="0" eb="2">
      <t>タイショウ</t>
    </rPh>
    <phoneticPr fontId="8"/>
  </si>
  <si>
    <t>登録種別</t>
    <rPh sb="0" eb="2">
      <t>トウロク</t>
    </rPh>
    <rPh sb="2" eb="4">
      <t>シュベツ</t>
    </rPh>
    <phoneticPr fontId="8"/>
  </si>
  <si>
    <t>データ長</t>
    <rPh sb="3" eb="4">
      <t>チョウ</t>
    </rPh>
    <phoneticPr fontId="8"/>
  </si>
  <si>
    <t>属性</t>
    <rPh sb="0" eb="2">
      <t>ゾクセイ</t>
    </rPh>
    <phoneticPr fontId="8"/>
  </si>
  <si>
    <t>＊業務ではなく、あくまでマス管のシステム要件。</t>
    <rPh sb="1" eb="3">
      <t>ギョウム</t>
    </rPh>
    <rPh sb="14" eb="15">
      <t>カン</t>
    </rPh>
    <rPh sb="20" eb="22">
      <t>ヨウケン</t>
    </rPh>
    <phoneticPr fontId="8"/>
  </si>
  <si>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8"/>
  </si>
  <si>
    <t>規定</t>
    <rPh sb="0" eb="2">
      <t>キテイ</t>
    </rPh>
    <phoneticPr fontId="8"/>
  </si>
  <si>
    <t>届出非表示項目</t>
    <rPh sb="0" eb="2">
      <t>トドケデ</t>
    </rPh>
    <rPh sb="2" eb="5">
      <t>ヒヒョウジ</t>
    </rPh>
    <rPh sb="5" eb="7">
      <t>コウモク</t>
    </rPh>
    <phoneticPr fontId="8"/>
  </si>
  <si>
    <t>規定値（""(Null値))</t>
    <rPh sb="0" eb="3">
      <t>キテイチ</t>
    </rPh>
    <rPh sb="11" eb="12">
      <t>アタイ</t>
    </rPh>
    <phoneticPr fontId="8"/>
  </si>
  <si>
    <t>COのDBを上書きする際に、対象レコードを特定するための項目。</t>
    <rPh sb="28" eb="30">
      <t>コウモク</t>
    </rPh>
    <phoneticPr fontId="8"/>
  </si>
  <si>
    <t>-</t>
    <phoneticPr fontId="8"/>
  </si>
  <si>
    <t>対象外</t>
    <rPh sb="0" eb="3">
      <t>タイショウガイ</t>
    </rPh>
    <phoneticPr fontId="8"/>
  </si>
  <si>
    <t>T</t>
    <phoneticPr fontId="8"/>
  </si>
  <si>
    <t>COレコード番号を生かすために必要なCOデータベースのフィールド枠。</t>
    <rPh sb="6" eb="8">
      <t>バンゴウ</t>
    </rPh>
    <rPh sb="9" eb="10">
      <t>イ</t>
    </rPh>
    <rPh sb="15" eb="17">
      <t>ヒツヨウ</t>
    </rPh>
    <rPh sb="32" eb="33">
      <t>ワク</t>
    </rPh>
    <phoneticPr fontId="8"/>
  </si>
  <si>
    <t>規定値（"2999/12/31")</t>
    <rPh sb="0" eb="3">
      <t>キテイチ</t>
    </rPh>
    <phoneticPr fontId="8"/>
  </si>
  <si>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8"/>
  </si>
  <si>
    <t>以下余白</t>
    <rPh sb="0" eb="2">
      <t>イカ</t>
    </rPh>
    <rPh sb="2" eb="4">
      <t>ヨハク</t>
    </rPh>
    <phoneticPr fontId="8"/>
  </si>
  <si>
    <t>適用開始日</t>
    <rPh sb="0" eb="2">
      <t>テキヨウ</t>
    </rPh>
    <rPh sb="2" eb="4">
      <t>カイシ</t>
    </rPh>
    <rPh sb="4" eb="5">
      <t>ヒ</t>
    </rPh>
    <phoneticPr fontId="4"/>
  </si>
  <si>
    <t>N</t>
    <phoneticPr fontId="4"/>
  </si>
  <si>
    <t>届出</t>
    <rPh sb="0" eb="1">
      <t>トド</t>
    </rPh>
    <rPh sb="1" eb="2">
      <t>デ</t>
    </rPh>
    <phoneticPr fontId="4"/>
  </si>
  <si>
    <t>[入力規則]
プルダウンによる選択（新規or変更）</t>
    <rPh sb="15" eb="17">
      <t>センタク</t>
    </rPh>
    <rPh sb="18" eb="20">
      <t>シンキ</t>
    </rPh>
    <rPh sb="22" eb="24">
      <t>ヘンコウ</t>
    </rPh>
    <phoneticPr fontId="8"/>
  </si>
  <si>
    <t>制御なし</t>
    <rPh sb="0" eb="2">
      <t>セイギョ</t>
    </rPh>
    <phoneticPr fontId="4"/>
  </si>
  <si>
    <t>届出事項</t>
    <rPh sb="0" eb="2">
      <t>トドケデ</t>
    </rPh>
    <rPh sb="2" eb="4">
      <t>ジコウ</t>
    </rPh>
    <phoneticPr fontId="4"/>
  </si>
  <si>
    <t>備考</t>
    <rPh sb="0" eb="2">
      <t>ビコウ</t>
    </rPh>
    <phoneticPr fontId="4"/>
  </si>
  <si>
    <t>届出内容</t>
    <rPh sb="0" eb="2">
      <t>トドケデ</t>
    </rPh>
    <rPh sb="2" eb="4">
      <t>ナイヨウ</t>
    </rPh>
    <phoneticPr fontId="4"/>
  </si>
  <si>
    <t>※1</t>
    <phoneticPr fontId="4"/>
  </si>
  <si>
    <t>※2</t>
    <phoneticPr fontId="4"/>
  </si>
  <si>
    <t>〈備考〉</t>
    <rPh sb="1" eb="3">
      <t>ビコウ</t>
    </rPh>
    <phoneticPr fontId="4"/>
  </si>
  <si>
    <t>※1</t>
    <phoneticPr fontId="4"/>
  </si>
  <si>
    <t>※2</t>
    <phoneticPr fontId="4"/>
  </si>
  <si>
    <t>[関数]
届出書上の該当箇所を転記する。</t>
    <phoneticPr fontId="4"/>
  </si>
  <si>
    <t>株連絡先</t>
    <rPh sb="0" eb="1">
      <t>カブ</t>
    </rPh>
    <rPh sb="1" eb="3">
      <t>レンラク</t>
    </rPh>
    <rPh sb="3" eb="4">
      <t>サキ</t>
    </rPh>
    <phoneticPr fontId="4"/>
  </si>
  <si>
    <t>株連絡先</t>
    <phoneticPr fontId="4"/>
  </si>
  <si>
    <t>-</t>
    <phoneticPr fontId="4"/>
  </si>
  <si>
    <t>[入力規則]
・数字7桁のみを許容
・下２桁は00のみを許容</t>
    <rPh sb="8" eb="10">
      <t>スウジ</t>
    </rPh>
    <rPh sb="11" eb="12">
      <t>ケタ</t>
    </rPh>
    <rPh sb="15" eb="17">
      <t>キョヨウ</t>
    </rPh>
    <rPh sb="19" eb="20">
      <t>シモ</t>
    </rPh>
    <rPh sb="21" eb="22">
      <t>ケタ</t>
    </rPh>
    <rPh sb="28" eb="30">
      <t>キョヨウ</t>
    </rPh>
    <phoneticPr fontId="8"/>
  </si>
  <si>
    <t>なし</t>
    <phoneticPr fontId="4"/>
  </si>
  <si>
    <t>[関数]
届出書上の該当箇所が「新規」なら1、「変更」なら2を設定。</t>
    <rPh sb="1" eb="3">
      <t>カンスウ</t>
    </rPh>
    <rPh sb="5" eb="8">
      <t>トドケデショ</t>
    </rPh>
    <rPh sb="8" eb="9">
      <t>ジョウ</t>
    </rPh>
    <rPh sb="10" eb="12">
      <t>ガイトウ</t>
    </rPh>
    <rPh sb="12" eb="14">
      <t>カショ</t>
    </rPh>
    <rPh sb="16" eb="18">
      <t>シンキ</t>
    </rPh>
    <rPh sb="24" eb="26">
      <t>ヘンコウ</t>
    </rPh>
    <rPh sb="31" eb="33">
      <t>セッテイ</t>
    </rPh>
    <phoneticPr fontId="8"/>
  </si>
  <si>
    <t>国内取引</t>
    <rPh sb="0" eb="2">
      <t>コクナイ</t>
    </rPh>
    <rPh sb="2" eb="4">
      <t>トリヒキ</t>
    </rPh>
    <phoneticPr fontId="4"/>
  </si>
  <si>
    <t>E3セルに記載のコードをコピー</t>
    <rPh sb="5" eb="7">
      <t>キサイ</t>
    </rPh>
    <phoneticPr fontId="4"/>
  </si>
  <si>
    <t>届出</t>
    <rPh sb="0" eb="2">
      <t>トドケデ</t>
    </rPh>
    <phoneticPr fontId="8"/>
  </si>
  <si>
    <t>[関数]
届出書上の更新区分が「新規」なら、届出書上の「適用開始日」をYYYY/MM/DD形式で転記する。「新規」以外の場合には、Null値とする。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2">
      <t>カイシ</t>
    </rPh>
    <rPh sb="32" eb="33">
      <t>ビ</t>
    </rPh>
    <rPh sb="45" eb="47">
      <t>ケイシキ</t>
    </rPh>
    <rPh sb="48" eb="50">
      <t>テンキ</t>
    </rPh>
    <rPh sb="54" eb="56">
      <t>シンキ</t>
    </rPh>
    <rPh sb="57" eb="59">
      <t>イガイ</t>
    </rPh>
    <rPh sb="60" eb="62">
      <t>バアイ</t>
    </rPh>
    <rPh sb="69" eb="70">
      <t>アタイ</t>
    </rPh>
    <phoneticPr fontId="8"/>
  </si>
  <si>
    <t>［関数］
届出書上の更新区分が「新規」なら、届出書上の「適用開始日」をYYYY/MM/DD形式で転記する。「新規」以外の場合には、担当者が補記する。</t>
    <rPh sb="1" eb="3">
      <t>カンスウ</t>
    </rPh>
    <rPh sb="65" eb="68">
      <t>タントウシャ</t>
    </rPh>
    <rPh sb="69" eb="71">
      <t>ホキ</t>
    </rPh>
    <phoneticPr fontId="8"/>
  </si>
  <si>
    <t>届出／補記</t>
    <rPh sb="0" eb="2">
      <t>トドケデ</t>
    </rPh>
    <rPh sb="3" eb="5">
      <t>ホキ</t>
    </rPh>
    <phoneticPr fontId="8"/>
  </si>
  <si>
    <t>SB連絡先</t>
    <rPh sb="2" eb="4">
      <t>レンラク</t>
    </rPh>
    <rPh sb="4" eb="5">
      <t>サキ</t>
    </rPh>
    <phoneticPr fontId="4"/>
  </si>
  <si>
    <t>CP連絡先</t>
    <rPh sb="2" eb="4">
      <t>レンラク</t>
    </rPh>
    <rPh sb="4" eb="5">
      <t>サキ</t>
    </rPh>
    <phoneticPr fontId="4"/>
  </si>
  <si>
    <t>投信連絡先</t>
    <rPh sb="0" eb="2">
      <t>トウシン</t>
    </rPh>
    <rPh sb="2" eb="4">
      <t>レンラク</t>
    </rPh>
    <rPh sb="4" eb="5">
      <t>サキ</t>
    </rPh>
    <phoneticPr fontId="4"/>
  </si>
  <si>
    <t>外株連絡先</t>
    <rPh sb="0" eb="2">
      <t>ガイカブ</t>
    </rPh>
    <rPh sb="2" eb="4">
      <t>レンラク</t>
    </rPh>
    <rPh sb="4" eb="5">
      <t>サキ</t>
    </rPh>
    <phoneticPr fontId="4"/>
  </si>
  <si>
    <t>PS連絡先</t>
    <rPh sb="2" eb="4">
      <t>レンラク</t>
    </rPh>
    <rPh sb="4" eb="5">
      <t>サキ</t>
    </rPh>
    <phoneticPr fontId="4"/>
  </si>
  <si>
    <t>DVP連絡先</t>
    <rPh sb="3" eb="6">
      <t>レンラクサキ</t>
    </rPh>
    <phoneticPr fontId="4"/>
  </si>
  <si>
    <t>日</t>
    <rPh sb="0" eb="1">
      <t>ニチ</t>
    </rPh>
    <phoneticPr fontId="4"/>
  </si>
  <si>
    <t>月</t>
    <rPh sb="0" eb="1">
      <t>ガツ</t>
    </rPh>
    <phoneticPr fontId="4"/>
  </si>
  <si>
    <t>年</t>
    <rPh sb="0" eb="1">
      <t>ネン</t>
    </rPh>
    <phoneticPr fontId="4"/>
  </si>
  <si>
    <t>商号又は名称：</t>
    <rPh sb="0" eb="2">
      <t>ショウゴウ</t>
    </rPh>
    <rPh sb="2" eb="3">
      <t>マタ</t>
    </rPh>
    <rPh sb="4" eb="6">
      <t>メイショウ</t>
    </rPh>
    <phoneticPr fontId="4"/>
  </si>
  <si>
    <t>代表者名：</t>
    <rPh sb="0" eb="3">
      <t>ダイヒョウシャ</t>
    </rPh>
    <rPh sb="3" eb="4">
      <t>メイ</t>
    </rPh>
    <phoneticPr fontId="4"/>
  </si>
  <si>
    <t>代表者役職名：</t>
    <rPh sb="0" eb="3">
      <t>ダイヒョウシャ</t>
    </rPh>
    <rPh sb="3" eb="6">
      <t>ヤクショクメイ</t>
    </rPh>
    <phoneticPr fontId="4"/>
  </si>
  <si>
    <t>COレコード番号</t>
  </si>
  <si>
    <t>CO登録日時</t>
  </si>
  <si>
    <t>CO登録者</t>
  </si>
  <si>
    <t>CO更新日時</t>
  </si>
  <si>
    <t>CO更新者</t>
  </si>
  <si>
    <t>新株予約権付社債業務担当者</t>
    <rPh sb="0" eb="5">
      <t>シンカブヨヤクケン</t>
    </rPh>
    <rPh sb="5" eb="6">
      <t>ツキ</t>
    </rPh>
    <rPh sb="6" eb="8">
      <t>シャサイ</t>
    </rPh>
    <rPh sb="8" eb="10">
      <t>ギョウム</t>
    </rPh>
    <rPh sb="10" eb="13">
      <t>タントウシャ</t>
    </rPh>
    <phoneticPr fontId="4"/>
  </si>
  <si>
    <t>①機構加入者</t>
    <rPh sb="1" eb="3">
      <t>キコウ</t>
    </rPh>
    <rPh sb="3" eb="6">
      <t>カニュウシャ</t>
    </rPh>
    <phoneticPr fontId="4"/>
  </si>
  <si>
    <t>②間接口座管理機関（担保業務担当者）</t>
    <rPh sb="1" eb="3">
      <t>カンセツ</t>
    </rPh>
    <rPh sb="3" eb="5">
      <t>コウザ</t>
    </rPh>
    <rPh sb="5" eb="7">
      <t>カンリ</t>
    </rPh>
    <rPh sb="7" eb="9">
      <t>キカン</t>
    </rPh>
    <rPh sb="10" eb="12">
      <t>タンポ</t>
    </rPh>
    <rPh sb="12" eb="14">
      <t>ギョウム</t>
    </rPh>
    <rPh sb="14" eb="17">
      <t>タントウシャ</t>
    </rPh>
    <phoneticPr fontId="4"/>
  </si>
  <si>
    <t>国内取引／
非居住者取引</t>
    <rPh sb="0" eb="2">
      <t>コクナイ</t>
    </rPh>
    <rPh sb="2" eb="4">
      <t>トリヒキ</t>
    </rPh>
    <rPh sb="6" eb="10">
      <t>ヒキョジュウシャ</t>
    </rPh>
    <rPh sb="10" eb="12">
      <t>トリヒキ</t>
    </rPh>
    <phoneticPr fontId="4"/>
  </si>
  <si>
    <t>担保／ＣＢ</t>
    <rPh sb="0" eb="2">
      <t>タンポ</t>
    </rPh>
    <phoneticPr fontId="4"/>
  </si>
  <si>
    <t>決済銀行指定参加者も記入が必要です。</t>
    <rPh sb="0" eb="2">
      <t>ケッサイ</t>
    </rPh>
    <rPh sb="2" eb="4">
      <t>ギンコウ</t>
    </rPh>
    <rPh sb="4" eb="6">
      <t>シテイ</t>
    </rPh>
    <rPh sb="6" eb="9">
      <t>サンカシャ</t>
    </rPh>
    <rPh sb="10" eb="12">
      <t>キニュウ</t>
    </rPh>
    <rPh sb="13" eb="15">
      <t>ヒツヨウ</t>
    </rPh>
    <phoneticPr fontId="4"/>
  </si>
  <si>
    <t>システム接続していない場合には記入不要です。</t>
    <rPh sb="4" eb="6">
      <t>セツゾク</t>
    </rPh>
    <rPh sb="11" eb="13">
      <t>バアイ</t>
    </rPh>
    <rPh sb="15" eb="17">
      <t>キニュウ</t>
    </rPh>
    <rPh sb="17" eb="19">
      <t>フヨウ</t>
    </rPh>
    <phoneticPr fontId="4"/>
  </si>
  <si>
    <t>届出を行う制度を選択してください。</t>
    <rPh sb="0" eb="2">
      <t>トドケデ</t>
    </rPh>
    <rPh sb="3" eb="4">
      <t>オコナ</t>
    </rPh>
    <rPh sb="5" eb="7">
      <t>セイド</t>
    </rPh>
    <rPh sb="8" eb="10">
      <t>センタク</t>
    </rPh>
    <phoneticPr fontId="4"/>
  </si>
  <si>
    <t>役職名及び氏名</t>
    <rPh sb="0" eb="3">
      <t>ヤクショクメイ</t>
    </rPh>
    <rPh sb="3" eb="4">
      <t>オヨ</t>
    </rPh>
    <phoneticPr fontId="4"/>
  </si>
  <si>
    <t>所属部署</t>
    <phoneticPr fontId="4"/>
  </si>
  <si>
    <t>業務責任者及び業務担当者等届出書</t>
    <rPh sb="0" eb="2">
      <t>ギョウム</t>
    </rPh>
    <rPh sb="2" eb="5">
      <t>セキニンシャ</t>
    </rPh>
    <rPh sb="5" eb="6">
      <t>オヨ</t>
    </rPh>
    <rPh sb="7" eb="9">
      <t>ギョウム</t>
    </rPh>
    <rPh sb="9" eb="12">
      <t>タントウシャ</t>
    </rPh>
    <rPh sb="12" eb="13">
      <t>トウ</t>
    </rPh>
    <rPh sb="13" eb="16">
      <t>トドケデショ</t>
    </rPh>
    <phoneticPr fontId="4"/>
  </si>
  <si>
    <t>役職名及び氏名</t>
    <phoneticPr fontId="4"/>
  </si>
  <si>
    <t>役職名及び氏名</t>
    <phoneticPr fontId="4"/>
  </si>
  <si>
    <t>役職名及び氏名</t>
    <phoneticPr fontId="4"/>
  </si>
  <si>
    <t>プルダウンから次のとおり新規又は変更を選択してください。</t>
    <rPh sb="7" eb="8">
      <t>ツギ</t>
    </rPh>
    <rPh sb="12" eb="14">
      <t>シンキ</t>
    </rPh>
    <rPh sb="14" eb="15">
      <t>マタ</t>
    </rPh>
    <rPh sb="16" eb="18">
      <t>ヘンコウ</t>
    </rPh>
    <rPh sb="19" eb="21">
      <t>センタク</t>
    </rPh>
    <phoneticPr fontId="4"/>
  </si>
  <si>
    <t>決済照合システムに係る業務取扱責任者等届出書</t>
    <rPh sb="0" eb="2">
      <t>ケッサイ</t>
    </rPh>
    <rPh sb="2" eb="4">
      <t>ショウゴウ</t>
    </rPh>
    <rPh sb="11" eb="13">
      <t>ギョウム</t>
    </rPh>
    <rPh sb="13" eb="15">
      <t>トリアツカイ</t>
    </rPh>
    <phoneticPr fontId="4"/>
  </si>
  <si>
    <t>※2</t>
    <phoneticPr fontId="4"/>
  </si>
  <si>
    <t>グループアドレスをお持ちの場合にはグループアドレスを御記入ください。</t>
    <rPh sb="10" eb="11">
      <t>モ</t>
    </rPh>
    <rPh sb="13" eb="15">
      <t>バアイ</t>
    </rPh>
    <rPh sb="26" eb="29">
      <t>ゴキニュウ</t>
    </rPh>
    <phoneticPr fontId="4"/>
  </si>
  <si>
    <t>株式等振替制度に係る業務責任者及び業務担当者等届出書</t>
    <rPh sb="0" eb="2">
      <t>カブシキ</t>
    </rPh>
    <rPh sb="2" eb="3">
      <t>トウ</t>
    </rPh>
    <rPh sb="8" eb="9">
      <t>カカ</t>
    </rPh>
    <rPh sb="10" eb="12">
      <t>ギョウム</t>
    </rPh>
    <rPh sb="12" eb="15">
      <t>セキニンシャ</t>
    </rPh>
    <rPh sb="15" eb="16">
      <t>オヨ</t>
    </rPh>
    <rPh sb="17" eb="19">
      <t>ギョウム</t>
    </rPh>
    <rPh sb="19" eb="22">
      <t>タントウシャ</t>
    </rPh>
    <rPh sb="22" eb="23">
      <t>トウ</t>
    </rPh>
    <rPh sb="23" eb="26">
      <t>トドケデショ</t>
    </rPh>
    <phoneticPr fontId="4"/>
  </si>
  <si>
    <t>一般債振替制度に係る業務責任者及び業務担当者等届出書</t>
    <phoneticPr fontId="4"/>
  </si>
  <si>
    <t>短期社債振替制度に係る業務責任者及び業務担当者等届出書</t>
    <rPh sb="0" eb="2">
      <t>タンキ</t>
    </rPh>
    <rPh sb="2" eb="4">
      <t>シャサイ</t>
    </rPh>
    <phoneticPr fontId="4"/>
  </si>
  <si>
    <t>投資信託振替制度に係る業務責任者及び業務担当者等届出書</t>
    <rPh sb="0" eb="2">
      <t>トウシ</t>
    </rPh>
    <rPh sb="2" eb="4">
      <t>シンタク</t>
    </rPh>
    <rPh sb="4" eb="6">
      <t>フリカエ</t>
    </rPh>
    <rPh sb="6" eb="8">
      <t>セイド</t>
    </rPh>
    <phoneticPr fontId="4"/>
  </si>
  <si>
    <t>外国株券等保管振替決済制度に係る業務責任者及び業務担当者等届出書</t>
    <rPh sb="0" eb="2">
      <t>ガイコク</t>
    </rPh>
    <rPh sb="2" eb="5">
      <t>カブケンナド</t>
    </rPh>
    <rPh sb="5" eb="7">
      <t>ホカン</t>
    </rPh>
    <rPh sb="7" eb="9">
      <t>フリカエ</t>
    </rPh>
    <rPh sb="9" eb="11">
      <t>ケッサイ</t>
    </rPh>
    <rPh sb="11" eb="13">
      <t>セイド</t>
    </rPh>
    <phoneticPr fontId="4"/>
  </si>
  <si>
    <t>一般振替ＤＶＰ制度に係る業務責任者及び業務担当者等届出書</t>
    <rPh sb="0" eb="2">
      <t>イッパン</t>
    </rPh>
    <rPh sb="2" eb="4">
      <t>フリカエ</t>
    </rPh>
    <rPh sb="7" eb="9">
      <t>セイド</t>
    </rPh>
    <phoneticPr fontId="4"/>
  </si>
  <si>
    <t>会社コード</t>
  </si>
  <si>
    <t>組織名称</t>
  </si>
  <si>
    <t>（株　機）（責）部署</t>
  </si>
  <si>
    <t>（株　機）（責）役名・氏名</t>
  </si>
  <si>
    <t>（株　機）（責）Tel</t>
  </si>
  <si>
    <t>（株　機）（責）e-mail</t>
  </si>
  <si>
    <t>（株　機）（責）〒</t>
  </si>
  <si>
    <t>（株　機）（責）住所</t>
  </si>
  <si>
    <t>（株　機）（担）役名・氏名</t>
  </si>
  <si>
    <t>（株　機）（担）Tel</t>
  </si>
  <si>
    <t>（株　機）（担）e-mail</t>
  </si>
  <si>
    <t>（株　機）（担）Fax</t>
  </si>
  <si>
    <t>（株　機）（担）〒</t>
  </si>
  <si>
    <t>（株　機）（担）住所</t>
  </si>
  <si>
    <t>（株　間）（責）部署</t>
  </si>
  <si>
    <t>（株　間）（責）役名・氏名</t>
  </si>
  <si>
    <t>（株　間）（責）Tel</t>
  </si>
  <si>
    <t>（株　間）（責）e-mail</t>
  </si>
  <si>
    <t>（株　間）（責）Fax</t>
  </si>
  <si>
    <t>（株　間）（責）〒</t>
  </si>
  <si>
    <t>（株　間）（責）住所</t>
  </si>
  <si>
    <t>（株　間）（担）部署</t>
  </si>
  <si>
    <t>（株　間）（担）役名・氏名</t>
  </si>
  <si>
    <t>（株　間）（担）Tel</t>
  </si>
  <si>
    <t>（株　間）（担）e-mail</t>
  </si>
  <si>
    <t>（株　間）（担）Fax</t>
  </si>
  <si>
    <t>（株　間）（担）〒</t>
  </si>
  <si>
    <t>（株　間）（担）住所</t>
  </si>
  <si>
    <t>（株　TA）（責）部署</t>
  </si>
  <si>
    <t>（株　TA）（責）役名・氏名</t>
  </si>
  <si>
    <t>（株　TA）（責）Tel</t>
  </si>
  <si>
    <t>（株　TA）（責）e-mail</t>
  </si>
  <si>
    <t>（株　TA）（責）Fax</t>
  </si>
  <si>
    <t>（株　TA）（責）〒</t>
  </si>
  <si>
    <t>（株　TA）（責）住所</t>
  </si>
  <si>
    <t>（株　TA）（担）部署</t>
  </si>
  <si>
    <t>（株　TA）（担）役名・氏名</t>
  </si>
  <si>
    <t>（株　TA）（担）Tel</t>
  </si>
  <si>
    <t>（株　TA）（担）e-mail</t>
  </si>
  <si>
    <t>（株　TA）（担）Fax</t>
  </si>
  <si>
    <t>（株　TA）（担）〒</t>
  </si>
  <si>
    <t>（株　TA）（担）住所</t>
  </si>
  <si>
    <t>（株　資）（責）部署</t>
  </si>
  <si>
    <t>（株　資）（責）役名・氏名</t>
  </si>
  <si>
    <t>（株　資）（責）Tel</t>
  </si>
  <si>
    <t>（株　資）（責）e-mail</t>
  </si>
  <si>
    <t>（株　資）（責）Fax</t>
  </si>
  <si>
    <t>（株　資）（責）〒</t>
  </si>
  <si>
    <t>（株　資）（責）住所</t>
  </si>
  <si>
    <t>（株　資）（担）部署</t>
  </si>
  <si>
    <t>（株　資）（担）役名・氏名</t>
  </si>
  <si>
    <t>（株　資）（担）Tel</t>
  </si>
  <si>
    <t>（株　資）（担）e-mail</t>
  </si>
  <si>
    <t>（株　資）（担）Fax</t>
  </si>
  <si>
    <t>（株　資）（担）〒</t>
  </si>
  <si>
    <t>（株　資）（担）住所</t>
  </si>
  <si>
    <t>（株　代）（責）部署</t>
  </si>
  <si>
    <t>（株　代）（責）役名・氏名</t>
  </si>
  <si>
    <t>（株　代）（責）Tel</t>
  </si>
  <si>
    <t>（株　代）（責）e-mail</t>
  </si>
  <si>
    <t>（株　代）（責）Fax</t>
  </si>
  <si>
    <t>（株　代）（責）〒</t>
  </si>
  <si>
    <t>（株　代）（責）住所</t>
  </si>
  <si>
    <t>（株　代）（担）部署</t>
  </si>
  <si>
    <t>（株　代）（担）役名・氏名</t>
  </si>
  <si>
    <t>（株　代）（担）Tel</t>
  </si>
  <si>
    <t>（株　代）（担）e-mail</t>
  </si>
  <si>
    <t>（株　代）（担）Fax</t>
  </si>
  <si>
    <t>（株　代）（担）〒</t>
  </si>
  <si>
    <t>（株　代）（担）住所</t>
  </si>
  <si>
    <t>（株　受）（責）部署</t>
  </si>
  <si>
    <t>（株　受）（責）役名・氏名</t>
  </si>
  <si>
    <t>（株　受）（責）Tel</t>
  </si>
  <si>
    <t>（株　受）（責）e-mail</t>
  </si>
  <si>
    <t>（株　受）（責）Fax</t>
  </si>
  <si>
    <t>（株　受）（責）〒</t>
  </si>
  <si>
    <t>（株　受）（責）住所</t>
  </si>
  <si>
    <t>（株　受）（担）部署</t>
  </si>
  <si>
    <t>（株　受）（担）役名・氏名</t>
  </si>
  <si>
    <t>（株　受）（担）Tel</t>
  </si>
  <si>
    <t>（株　受）（担）e-mail</t>
  </si>
  <si>
    <t>（株　受）（担）Fax</t>
  </si>
  <si>
    <t>（株　受）（担）〒</t>
  </si>
  <si>
    <t>（株　受）（担）住所</t>
  </si>
  <si>
    <t>（株　発）（責）部署</t>
  </si>
  <si>
    <t>（株　発）（責）役名・氏名</t>
  </si>
  <si>
    <t>（株　発）（責）Tel</t>
  </si>
  <si>
    <t>（株　発）（担）部署</t>
  </si>
  <si>
    <t>（株　発）（担）Tel</t>
  </si>
  <si>
    <t>（株　発）（担）Fax</t>
  </si>
  <si>
    <t>（株　発）（担）〒</t>
  </si>
  <si>
    <t>（株　発）（担）住所</t>
  </si>
  <si>
    <t>（株　機）（担保）部署</t>
  </si>
  <si>
    <t>（株　機）（担保）役名・氏名</t>
  </si>
  <si>
    <t>（株　機）（担保）Tel</t>
  </si>
  <si>
    <t>（株　機）（担保）e-mail</t>
  </si>
  <si>
    <t>（株　機）（担保）Fax</t>
  </si>
  <si>
    <t>（株　機）（担保）〒</t>
  </si>
  <si>
    <t>（株　機）（担保）住所</t>
  </si>
  <si>
    <t>（株　機）（CB）部署</t>
  </si>
  <si>
    <t>（株　機）（CB）役名・氏名</t>
  </si>
  <si>
    <t>（株　機）（CB）Tel</t>
  </si>
  <si>
    <t>（株　機）（CB）e-mail</t>
  </si>
  <si>
    <t>（株　機）（CB）Fax</t>
  </si>
  <si>
    <t>（株　機）（CB）〒</t>
  </si>
  <si>
    <t>（株　機）（CB）住所</t>
  </si>
  <si>
    <t>（株　間）（担保）部署</t>
  </si>
  <si>
    <t>（株　間）（担保）役名・氏名</t>
  </si>
  <si>
    <t>（株　間）（担保）Tel</t>
  </si>
  <si>
    <t>（株　間）（担保）e-mail</t>
  </si>
  <si>
    <t>（株　間）（担保）Fax</t>
  </si>
  <si>
    <t>（株　間）（担保）〒</t>
  </si>
  <si>
    <t>（株　間）（担保）住所</t>
  </si>
  <si>
    <t>利用開始年月日（CO用）</t>
  </si>
  <si>
    <t>レコード開始年月日（CO用）</t>
  </si>
  <si>
    <t>レコード終了年月日（CO用）</t>
  </si>
  <si>
    <t>利用終了年月日（CO用）</t>
  </si>
  <si>
    <t>（SB　発）（担）部署</t>
  </si>
  <si>
    <t>（SB　発）（担）役名・氏名</t>
  </si>
  <si>
    <t>（SB　発）（担）Tel</t>
  </si>
  <si>
    <t>（SB　発）（担）e-mail</t>
  </si>
  <si>
    <t>（SB　発）（担）Fax</t>
  </si>
  <si>
    <t>（SB　発）（担）〒</t>
  </si>
  <si>
    <t>（SB　発）（担）住所</t>
  </si>
  <si>
    <t>（SB　発代）（責）部署</t>
  </si>
  <si>
    <t>（SB　発代）（責）役名・氏名</t>
  </si>
  <si>
    <t>（SB　発代）（責）Tel</t>
  </si>
  <si>
    <t>（SB　発代）（責）e-mail</t>
  </si>
  <si>
    <t>（SB　発代）（責）Fax</t>
  </si>
  <si>
    <t>（SB　発代）（責）〒</t>
  </si>
  <si>
    <t>（SB　発代）（責）住所</t>
  </si>
  <si>
    <t>（SB　発代）（担）部署</t>
  </si>
  <si>
    <t>（SB　発代）（担）役名・氏名</t>
  </si>
  <si>
    <t>（SB　発代）（担）Tel</t>
  </si>
  <si>
    <t>（SB　発代）（担）e-mail</t>
  </si>
  <si>
    <t>（SB　発代）（担）Fax</t>
  </si>
  <si>
    <t>（SB　発代）（担）〒</t>
  </si>
  <si>
    <t>（SB　発代）（担）住所</t>
  </si>
  <si>
    <t>（SB　支代）（責）部署</t>
  </si>
  <si>
    <t>（SB　支代）（責）役名・氏名</t>
  </si>
  <si>
    <t>（SB　支代）（責）Tel</t>
  </si>
  <si>
    <t>（SB　支代）（責）e-mail</t>
  </si>
  <si>
    <t>（SB　支代）（責）Fax</t>
  </si>
  <si>
    <t>（SB　支代）（責）〒</t>
  </si>
  <si>
    <t>（SB　支代）（責）住所</t>
  </si>
  <si>
    <t>（SB　支代）（担）部署</t>
  </si>
  <si>
    <t>（SB　支代）（担）役名・氏名</t>
  </si>
  <si>
    <t>（SB　支代）（担）Tel</t>
  </si>
  <si>
    <t>（SB　支代）（担）e-mail</t>
  </si>
  <si>
    <t>（SB　支代）（担）Fax</t>
  </si>
  <si>
    <t>（SB　支代）（担）〒</t>
  </si>
  <si>
    <t>（SB　支代）（担）住所</t>
  </si>
  <si>
    <t>（SB　機）（責）部署</t>
  </si>
  <si>
    <t>（SB　機）（責）役名・氏名</t>
  </si>
  <si>
    <t>（SB　機）（責）Tel</t>
  </si>
  <si>
    <t>（SB　機）（責）e-mail</t>
  </si>
  <si>
    <t>（SB　機）（責）Fax</t>
  </si>
  <si>
    <t>（SB　機）（責）〒</t>
  </si>
  <si>
    <t>（SB　機）（責）住所</t>
  </si>
  <si>
    <t>（SB　機）（担）部署</t>
  </si>
  <si>
    <t>（SB　機）（担）役名・氏名</t>
  </si>
  <si>
    <t>（SB　機）（担）Tel</t>
  </si>
  <si>
    <t>（SB　機）（担）e-mail</t>
  </si>
  <si>
    <t>（SB　機）（担）Fax</t>
  </si>
  <si>
    <t>（SB　機）（担）〒</t>
  </si>
  <si>
    <t>（SB　機）（担）住所</t>
  </si>
  <si>
    <t>（SB　間）（責）部署</t>
  </si>
  <si>
    <t>（SB　間）（責）役名・氏名</t>
  </si>
  <si>
    <t>（SB　間）（責）Tel</t>
  </si>
  <si>
    <t>（SB　間）（責）e-mail</t>
  </si>
  <si>
    <t>（SB　間）（責）Fax</t>
  </si>
  <si>
    <t>（SB　間）（責）〒</t>
  </si>
  <si>
    <t>（SB　間）（責）住所</t>
  </si>
  <si>
    <t>（SB　間）（担）部署</t>
  </si>
  <si>
    <t>（SB　間）（担）役名・氏名</t>
  </si>
  <si>
    <t>（SB　間）（担）Tel</t>
  </si>
  <si>
    <t>（SB　間）（担）e-mail</t>
  </si>
  <si>
    <t>（SB　間）（担）Fax</t>
  </si>
  <si>
    <t>（SB　間）（担）〒</t>
  </si>
  <si>
    <t>（SB　間）（担）住所</t>
  </si>
  <si>
    <t>（SB　資）（責）部署</t>
  </si>
  <si>
    <t>（SB　資）（責）役名・氏名</t>
  </si>
  <si>
    <t>（SB　資）（責）Tel</t>
  </si>
  <si>
    <t>（SB　資）（責）e-mail</t>
  </si>
  <si>
    <t>（SB　資）（責）Fax</t>
  </si>
  <si>
    <t>（SB　資）（責）〒</t>
  </si>
  <si>
    <t>（SB　資）（責）住所</t>
  </si>
  <si>
    <t>（SB　資）（担）部署</t>
  </si>
  <si>
    <t>（SB　資）（担）役名・氏名</t>
  </si>
  <si>
    <t>（SB　資）（担）Tel</t>
  </si>
  <si>
    <t>（SB　資）（担）e-mail</t>
  </si>
  <si>
    <t>（SB　資）（担）Fax</t>
  </si>
  <si>
    <t>（SB　資）（担）〒</t>
  </si>
  <si>
    <t>（SB　資）（担）住所</t>
  </si>
  <si>
    <t>（CP　発）（責）部署</t>
  </si>
  <si>
    <t>（CP　発）（責）役名・氏名</t>
  </si>
  <si>
    <t>（CP　発）（責）Tel</t>
  </si>
  <si>
    <t>（CP　発）（責）e-mail</t>
  </si>
  <si>
    <t>（CP　発）（責）Fax</t>
  </si>
  <si>
    <t>（CP　発）（責）〒</t>
  </si>
  <si>
    <t>（CP　発）（責）住所</t>
  </si>
  <si>
    <t>（CP　発）（担）部署</t>
  </si>
  <si>
    <t>（CP　発）（担）役名・氏名</t>
  </si>
  <si>
    <t>（CP　発）（担）Tel</t>
  </si>
  <si>
    <t>（CP　発）（担）e-mail</t>
  </si>
  <si>
    <t>（CP　発）（担）Fax</t>
  </si>
  <si>
    <t>（CP　発）（担）〒</t>
  </si>
  <si>
    <t>（CP　発）（担）住所</t>
  </si>
  <si>
    <t>（CP　発代）（責）部署</t>
  </si>
  <si>
    <t>（CP　発代）（責）役名・氏名</t>
  </si>
  <si>
    <t>（CP　発代）（責）Tel</t>
  </si>
  <si>
    <t>（CP　発代）（責）e-mail</t>
  </si>
  <si>
    <t>（CP　発代）（責）Fax</t>
  </si>
  <si>
    <t>（CP　発代）（責）〒</t>
  </si>
  <si>
    <t>（CP　発代）（責）住所</t>
  </si>
  <si>
    <t>（CP　発代）（担）部署</t>
  </si>
  <si>
    <t>（CP　発代）（担）役名・氏名</t>
  </si>
  <si>
    <t>（CP　発代）（担）Tel</t>
  </si>
  <si>
    <t>（CP　発代）（担）e-mail</t>
  </si>
  <si>
    <t>（CP　発代）（担）Fax</t>
  </si>
  <si>
    <t>（CP　発代）（担）〒</t>
  </si>
  <si>
    <t>（CP　発代）（担）住所</t>
  </si>
  <si>
    <t>（CP　支代）（責）部署</t>
  </si>
  <si>
    <t>（CP　支代）（責）役名・氏名</t>
  </si>
  <si>
    <t>（CP　支代）（責）Tel</t>
  </si>
  <si>
    <t>（CP　支代）（責）e-mail</t>
  </si>
  <si>
    <t>（CP　支代）（責）Fax</t>
  </si>
  <si>
    <t>（CP　支代）（責）〒</t>
  </si>
  <si>
    <t>（CP　支代）（責）住所</t>
  </si>
  <si>
    <t>（CP　支代）（担）部署</t>
  </si>
  <si>
    <t>（CP　支代）（担）役名・氏名</t>
  </si>
  <si>
    <t>（CP　支代）（担）Tel</t>
  </si>
  <si>
    <t>（CP　支代）（担）e-mail</t>
  </si>
  <si>
    <t>（CP　支代）（担）Fax</t>
  </si>
  <si>
    <t>（CP　支代）（担）〒</t>
  </si>
  <si>
    <t>（CP　支代）（担）住所</t>
  </si>
  <si>
    <t>（CP　機）（責）部署</t>
  </si>
  <si>
    <t>（CP　機）（責）役名・氏名</t>
  </si>
  <si>
    <t>（CP　機）（責）Tel</t>
  </si>
  <si>
    <t>（CP　機）（責）e-mail</t>
  </si>
  <si>
    <t>（CP　機）（責）Fax</t>
  </si>
  <si>
    <t>（CP　機）（責）〒</t>
  </si>
  <si>
    <t>（CP　機）（責）住所</t>
  </si>
  <si>
    <t>（CP　機）（担）部署</t>
  </si>
  <si>
    <t>（CP　機）（担）役名・氏名</t>
  </si>
  <si>
    <t>（CP　機）（担）Tel</t>
  </si>
  <si>
    <t>（CP　機）（担）e-mail</t>
  </si>
  <si>
    <t>（CP　機）（担）Fax</t>
  </si>
  <si>
    <t>（CP　機）（担）〒</t>
  </si>
  <si>
    <t>（CP　機）（担）住所</t>
  </si>
  <si>
    <t>（CP　間）（責）部署</t>
  </si>
  <si>
    <t>（CP　間）（責）役名・氏名</t>
  </si>
  <si>
    <t>（CP　間）（責）Tel</t>
  </si>
  <si>
    <t>（CP　間）（責）e-mail</t>
  </si>
  <si>
    <t>（CP　間）（責）Fax</t>
  </si>
  <si>
    <t>（CP　間）（責）〒</t>
  </si>
  <si>
    <t>（CP　間）（責）住所</t>
  </si>
  <si>
    <t>（CP　間）（担）部署</t>
  </si>
  <si>
    <t>（CP　間）（担）役名・氏名</t>
  </si>
  <si>
    <t>（CP　間）（担）Tel</t>
  </si>
  <si>
    <t>（CP　間）（担）e-mail</t>
  </si>
  <si>
    <t>（CP　間）（担）Fax</t>
  </si>
  <si>
    <t>（CP　間）（担）〒</t>
  </si>
  <si>
    <t>（CP　間）（担）住所</t>
  </si>
  <si>
    <t>（CP　資）（責）部署</t>
  </si>
  <si>
    <t>（CP　資）（責）役名・氏名</t>
  </si>
  <si>
    <t>（CP　資）（責）Tel</t>
  </si>
  <si>
    <t>（CP　資）（責）e-mail</t>
  </si>
  <si>
    <t>（CP　資）（責）Fax</t>
  </si>
  <si>
    <t>（CP　資）（責）〒</t>
  </si>
  <si>
    <t>（CP　資）（責）住所</t>
  </si>
  <si>
    <t>（CP　資）（担）部署</t>
  </si>
  <si>
    <t>（CP　資）（担）役名・氏名</t>
  </si>
  <si>
    <t>（CP　資）（担）Tel</t>
  </si>
  <si>
    <t>（CP　資）（担）e-mail</t>
  </si>
  <si>
    <t>（CP　資）（担）Fax</t>
  </si>
  <si>
    <t>（CP　資）（担）〒</t>
  </si>
  <si>
    <t>（CP　資）（担）住所</t>
  </si>
  <si>
    <t>（投信　発）（責）部署</t>
  </si>
  <si>
    <t>（投信　発）（責）役名・氏名</t>
  </si>
  <si>
    <t>（投信　発）（責）Tel</t>
  </si>
  <si>
    <t>（投信　発）（責）e-mail</t>
  </si>
  <si>
    <t>（投信　発）（責）Fax</t>
  </si>
  <si>
    <t>（投信　発）（責）〒</t>
  </si>
  <si>
    <t>（投信　発）（責）住所</t>
  </si>
  <si>
    <t>（投信　発）（担）部署</t>
  </si>
  <si>
    <t>（投信　発）（担）役名・氏名</t>
  </si>
  <si>
    <t>（投信　発）（担）Tel</t>
  </si>
  <si>
    <t>（投信　発）（担）e-mail</t>
  </si>
  <si>
    <t>（投信　発）（担）Fax</t>
  </si>
  <si>
    <t>（投信　発）（担）〒</t>
  </si>
  <si>
    <t>（投信　発）（担）住所</t>
  </si>
  <si>
    <t>（投信　機）（責）部署</t>
  </si>
  <si>
    <t>（投信　機）（責）役名・氏名</t>
  </si>
  <si>
    <t>（投信　機）（責）Tel</t>
  </si>
  <si>
    <t>（投信　機）（責）e-mail</t>
  </si>
  <si>
    <t>（投信　機）（責）Fax</t>
  </si>
  <si>
    <t>（投信　機）（責）〒</t>
  </si>
  <si>
    <t>（投信　機）（責）住所</t>
  </si>
  <si>
    <t>（投信　機）（担）部署</t>
  </si>
  <si>
    <t>（投信　機）（担）役名・氏名</t>
  </si>
  <si>
    <t>（投信　機）（担）Tel</t>
  </si>
  <si>
    <t>（投信　機）（担）e-mail</t>
  </si>
  <si>
    <t>（投信　機）（担）Fax</t>
  </si>
  <si>
    <t>（投信　機）（担）〒</t>
  </si>
  <si>
    <t>（投信　機）（担）住所</t>
  </si>
  <si>
    <t>（投信　間）（責）部署</t>
  </si>
  <si>
    <t>（投信　間）（責）役名・氏名</t>
  </si>
  <si>
    <t>（投信　間）（責）Tel</t>
  </si>
  <si>
    <t>（投信　間）（責）e-mail</t>
  </si>
  <si>
    <t>（投信　間）（責）Fax</t>
  </si>
  <si>
    <t>（投信　間）（責）〒</t>
  </si>
  <si>
    <t>（投信　間）（責）住所</t>
  </si>
  <si>
    <t>（投信　間）（担）部署</t>
  </si>
  <si>
    <t>（投信　間）（担）役名・氏名</t>
  </si>
  <si>
    <t>（投信　間）（担）Tel</t>
  </si>
  <si>
    <t>（投信　間）（担）e-mail</t>
  </si>
  <si>
    <t>（投信　間）（担）Fax</t>
  </si>
  <si>
    <t>（投信　間）（担）〒</t>
  </si>
  <si>
    <t>（投信　間）（担）住所</t>
  </si>
  <si>
    <t>（投信　資）（責）部署</t>
  </si>
  <si>
    <t>（投信　資）（責）役名・氏名</t>
  </si>
  <si>
    <t>（投信　資）（責）Tel</t>
  </si>
  <si>
    <t>（投信　資）（責）e-mail</t>
  </si>
  <si>
    <t>（投信　資）（責）Fax</t>
  </si>
  <si>
    <t>（投信　資）（責）〒</t>
  </si>
  <si>
    <t>（投信　資）（責）住所</t>
  </si>
  <si>
    <t>（投信　資）（担）部署</t>
  </si>
  <si>
    <t>（投信　資）（担）役名・氏名</t>
  </si>
  <si>
    <t>（投信　資）（担）Tel</t>
  </si>
  <si>
    <t>（投信　資）（担）e-mail</t>
  </si>
  <si>
    <t>（投信　資）（担）Fax</t>
  </si>
  <si>
    <t>（投信　資）（担）〒</t>
  </si>
  <si>
    <t>（投信　資）（担）住所</t>
  </si>
  <si>
    <t>（投信　受）（責）部署</t>
  </si>
  <si>
    <t>（投信　受）（責）役名・氏名</t>
  </si>
  <si>
    <t>（投信　受）（責）Tel</t>
  </si>
  <si>
    <t>（投信　受）（責）e-mail</t>
  </si>
  <si>
    <t>（投信　受）（責）Fax</t>
  </si>
  <si>
    <t>（投信　受）（責）〒</t>
  </si>
  <si>
    <t>（投信　受）（責）住所</t>
  </si>
  <si>
    <t>（投信　受）（担）部署</t>
  </si>
  <si>
    <t>（投信　受）（担）役名・氏名</t>
  </si>
  <si>
    <t>（投信　受）（担）Tel</t>
  </si>
  <si>
    <t>（投信　受）（担）e-mail</t>
  </si>
  <si>
    <t>（投信　受）（担）Fax</t>
  </si>
  <si>
    <t>（投信　受）（担）〒</t>
  </si>
  <si>
    <t>（投信　受）（担）住所</t>
  </si>
  <si>
    <t>（外株）（責）部署</t>
  </si>
  <si>
    <t>（外株）（責）役名・氏名</t>
  </si>
  <si>
    <t>（外株）（責）Tel</t>
  </si>
  <si>
    <t>（外株）（責）e-mail</t>
  </si>
  <si>
    <t>（外株）（責）Fax</t>
  </si>
  <si>
    <t>（外株）（責）〒</t>
  </si>
  <si>
    <t>（外株）（責）住所</t>
  </si>
  <si>
    <t>（外株　預託等）部署</t>
  </si>
  <si>
    <t>（外株　預託等）役名・氏名</t>
  </si>
  <si>
    <t>（外株　預託等）Tel</t>
  </si>
  <si>
    <t>（外株　預託等）e-mail</t>
  </si>
  <si>
    <t>（外株　預託等）Fax</t>
  </si>
  <si>
    <t>（外株　預託等）〒</t>
  </si>
  <si>
    <t>（外株　預託等）住所</t>
  </si>
  <si>
    <t>（外株　担保）部署</t>
  </si>
  <si>
    <t>（外株　担保）役名・氏名</t>
  </si>
  <si>
    <t>（外株　担保）Tel</t>
  </si>
  <si>
    <t>（外株　担保）e-mail</t>
  </si>
  <si>
    <t>（外株　担保）Fax</t>
  </si>
  <si>
    <t>（外株　関係書類授受）部署</t>
  </si>
  <si>
    <t>（外株　関係書類授受）役名・氏名</t>
  </si>
  <si>
    <t>（外株　関係書類授受）Tel</t>
  </si>
  <si>
    <t>（外株　関係書類授受）Fax</t>
  </si>
  <si>
    <t>（DVP）（責）役名・氏名</t>
  </si>
  <si>
    <t>（PSMS　国内）（業責）部署</t>
  </si>
  <si>
    <t>（PSMS　国内）（業責）役名・氏名</t>
  </si>
  <si>
    <t>（PSMS　国内）（業責）Tel</t>
  </si>
  <si>
    <t>（PSMS　国内）（業責）e-mail</t>
  </si>
  <si>
    <t>（PSMS　国内）（業副）部署</t>
  </si>
  <si>
    <t>（PSMS　国内）（業副）役名・氏名</t>
  </si>
  <si>
    <t>（PSMS　国内）（業副）Tel</t>
  </si>
  <si>
    <t>（PSMS　国内）（業副）e-mail</t>
  </si>
  <si>
    <t>（PSMS　国内）（シス責）部署</t>
  </si>
  <si>
    <t>（PSMS　国内）（シス責）役名・氏名</t>
  </si>
  <si>
    <t>（PSMS　国内）（シス責）Tel</t>
  </si>
  <si>
    <t>（PSMS　国内）（シス責）e-mail</t>
  </si>
  <si>
    <t>（PSMS　国内）（シス副）部署</t>
  </si>
  <si>
    <t>（PSMS　国内）（シス副）役名・氏名</t>
  </si>
  <si>
    <t>（PSMS　国内）（シス副）Tel</t>
  </si>
  <si>
    <t>（PSMS　国内）（シス副）e-mail</t>
  </si>
  <si>
    <t>（PSMS　非居住）（業責）部署</t>
  </si>
  <si>
    <t>（PSMS　非居住）（業責）役名・氏名</t>
  </si>
  <si>
    <t>（PSMS　非居住）（業責）Tel</t>
  </si>
  <si>
    <t>（PSMS　非居住）（業責）e-mail</t>
  </si>
  <si>
    <t>（PSMS　非居住）（業副）部署</t>
  </si>
  <si>
    <t>（PSMS　非居住）（業副）役名・氏名</t>
  </si>
  <si>
    <t>（PSMS　非居住）（業副）Tel</t>
  </si>
  <si>
    <t>（PSMS　非居住）（業副）e-mail</t>
  </si>
  <si>
    <t>（PSMS　非居住）（シス責）部署</t>
  </si>
  <si>
    <t>（PSMS　非居住）（シス責）役名・氏名</t>
  </si>
  <si>
    <t>（PSMS　非居住）（シス責）Tel</t>
  </si>
  <si>
    <t>（PSMS　非居住）（シス責）e-mail</t>
  </si>
  <si>
    <t>（PSMS　非居住）（シス副）部署</t>
  </si>
  <si>
    <t>（PSMS　非居住）（シス副）役名・氏名</t>
  </si>
  <si>
    <t>（PSMS　非居住）（シス副）Tel</t>
  </si>
  <si>
    <t>（PSMS　非居住）（シス副）e-mail</t>
  </si>
  <si>
    <t>（PSMS　国内窓口）部署</t>
  </si>
  <si>
    <t>（PSMS　国内窓口）Tel</t>
  </si>
  <si>
    <t>（PSMS　非居住窓口）部署</t>
  </si>
  <si>
    <t>（PSMS　非居住窓口）Tel</t>
  </si>
  <si>
    <t>（PSMS）（決済代理）（業責）部署</t>
  </si>
  <si>
    <t>（PSMS）（決済代理）（業責）役名・氏名</t>
  </si>
  <si>
    <t>（PSMS）（決済代理）（業責）Tel</t>
  </si>
  <si>
    <t>（PSMS）（決済代理）（業責）e-mail</t>
  </si>
  <si>
    <t>（PSMS）（決済代理）（業副）部署</t>
  </si>
  <si>
    <t>（PSMS）（決済代理）（業副）役名・氏名</t>
  </si>
  <si>
    <t>（PSMS）（決済代理）（業副）Tel</t>
  </si>
  <si>
    <t>（PSMS）（決済代理）（業副）e-mail</t>
  </si>
  <si>
    <t>（PSMS）（決済代理）（シス責）部署</t>
  </si>
  <si>
    <t>（PSMS）（決済代理）（シス責）役名・氏名</t>
  </si>
  <si>
    <t>（PSMS）（決済代理）（シス責）Tel</t>
  </si>
  <si>
    <t>（PSMS）（決済代理）（シス責）e-mail</t>
  </si>
  <si>
    <t>（PSMS）（決済代理）（シス副）部署</t>
  </si>
  <si>
    <t>（PSMS）（決済代理）（シス副）役名・氏名</t>
  </si>
  <si>
    <t>（PSMS）（決済代理）（シス副）Tel</t>
  </si>
  <si>
    <t>（PSMS）（決済代理）（シス副）e-mail</t>
  </si>
  <si>
    <t>（PSMS　国内）（業務代行）（業責）部署</t>
  </si>
  <si>
    <t>（PSMS　国内）（業務代行）（業責）役名・氏名</t>
  </si>
  <si>
    <t>（PSMS　国内）（業務代行）（業責）Tel</t>
  </si>
  <si>
    <t>（PSMS　国内）（業務代行）（業責）e-mail</t>
  </si>
  <si>
    <t>（PSMS　国内）（業務代行）（業副）部署</t>
  </si>
  <si>
    <t>（PSMS　国内）（業務代行）（業副）役名・氏名</t>
  </si>
  <si>
    <t>（PSMS　国内）（業務代行）（業副）Tel</t>
  </si>
  <si>
    <t>（PSMS　国内）（業務代行）（業副）e-mail</t>
  </si>
  <si>
    <t>（PSMS　非居住）（業務代行）（業責）部署</t>
  </si>
  <si>
    <t>（PSMS　非居住）（業務代行）（業責）役名・氏名</t>
  </si>
  <si>
    <t>（PSMS　非居住）（業務代行）（業責）Tel</t>
  </si>
  <si>
    <t>（PSMS　非居住）（業務代行）（業責）e-mail</t>
  </si>
  <si>
    <t>（PSMS　非居住）（業務代行）（業副）部署</t>
  </si>
  <si>
    <t>（PSMS　非居住）（業務代行）（業副）役名・氏名</t>
  </si>
  <si>
    <t>（PSMS　非居住）（業務代行）（業副）Tel</t>
  </si>
  <si>
    <t>（PSMS　非居住）（業務代行）（業副）e-mail</t>
  </si>
  <si>
    <t>（PSMS　決済代理窓口）部署</t>
  </si>
  <si>
    <t>（PSMS　決済代理窓口）Tel</t>
  </si>
  <si>
    <t>（PSMS　業務代行国内窓口）部署</t>
  </si>
  <si>
    <t>（PSMS　業務代行国内窓口）Tel</t>
  </si>
  <si>
    <t>（PSMS　業務代行非居住窓口）部署</t>
  </si>
  <si>
    <t>（PSMS　業務代行非居住窓口）Tel</t>
  </si>
  <si>
    <t>ハイフン（-）付きで記載</t>
    <rPh sb="7" eb="8">
      <t>ツ</t>
    </rPh>
    <rPh sb="10" eb="12">
      <t>キサイ</t>
    </rPh>
    <phoneticPr fontId="4"/>
  </si>
  <si>
    <t>更新区分</t>
    <rPh sb="0" eb="2">
      <t>コウシン</t>
    </rPh>
    <rPh sb="2" eb="4">
      <t>クブン</t>
    </rPh>
    <phoneticPr fontId="4"/>
  </si>
  <si>
    <t>（外株　実株）Tel</t>
  </si>
  <si>
    <t>（外株　実株）e-mail</t>
  </si>
  <si>
    <t>（外株　実株）Fax</t>
  </si>
  <si>
    <t>（外株　実株）〒</t>
  </si>
  <si>
    <t>（外株　実株）住所</t>
  </si>
  <si>
    <t>（DVP　参）（証券振替）（担）部署</t>
  </si>
  <si>
    <t>（DVP　参）（証券振替）（担）役名・氏名</t>
  </si>
  <si>
    <t>（DVP　参）（証券振替）（担）Tel</t>
  </si>
  <si>
    <t>（DVP　参）（証券振替）（担）e-mail</t>
  </si>
  <si>
    <t>（DVP　参）（証券振替）（担）Fax</t>
  </si>
  <si>
    <t>（DVP　参）（証券振替）（担）〒</t>
  </si>
  <si>
    <t>（DVP　参）（証券振替）（担）住所</t>
  </si>
  <si>
    <t>（DVP　参）（資金決済）（担）部署</t>
  </si>
  <si>
    <t>（DVP　参）（資金決済）（担）役名・氏名</t>
  </si>
  <si>
    <t>（DVP　参）（資金決済）（担）Tel</t>
  </si>
  <si>
    <t>（DVP　参）（資金決済）（担）e-mail</t>
  </si>
  <si>
    <t>（DVP　参）（資金決済）（担）Fax</t>
  </si>
  <si>
    <t>（DVP　参）（資金決済）（担）〒</t>
  </si>
  <si>
    <t>（DVP　参）（資金決済）（担）住所</t>
  </si>
  <si>
    <t>（DVP　参）（参加基金）（担）役名・氏名</t>
  </si>
  <si>
    <t>（DVP　参）（参加基金）（担）Tel</t>
  </si>
  <si>
    <t>（DVP　参）（参加基金）（担）e-mail</t>
  </si>
  <si>
    <t>（DVP　参）（参加基金）（担）Fax</t>
  </si>
  <si>
    <t>（DVP　参）（参加基金）（担）〒</t>
  </si>
  <si>
    <t>（DVP　参）（参加基金）（担）住所</t>
  </si>
  <si>
    <t>（DVP　決）（担）部署</t>
  </si>
  <si>
    <t>（DVP　決）（担）役名・氏名</t>
  </si>
  <si>
    <t>（DVP　決）（担）Tel</t>
  </si>
  <si>
    <t>（DVP　決）（担）e-mail</t>
  </si>
  <si>
    <t>（DVP　決）（担）Fax</t>
  </si>
  <si>
    <t>（DVP　決）（担）〒</t>
  </si>
  <si>
    <t>（DVP　決）（担）住所</t>
  </si>
  <si>
    <t>（外株　関係書類郵送先）〒</t>
    <rPh sb="8" eb="10">
      <t>ユウソウ</t>
    </rPh>
    <rPh sb="10" eb="11">
      <t>サキ</t>
    </rPh>
    <phoneticPr fontId="4"/>
  </si>
  <si>
    <t>（外株　関係書類郵送先）住所</t>
    <rPh sb="8" eb="10">
      <t>ユウソウ</t>
    </rPh>
    <rPh sb="10" eb="11">
      <t>サキ</t>
    </rPh>
    <phoneticPr fontId="4"/>
  </si>
  <si>
    <t>担当者電話番号：</t>
    <rPh sb="0" eb="3">
      <t>タントウシャ</t>
    </rPh>
    <rPh sb="3" eb="5">
      <t>デンワ</t>
    </rPh>
    <rPh sb="5" eb="7">
      <t>バンゴウ</t>
    </rPh>
    <phoneticPr fontId="3"/>
  </si>
  <si>
    <t>＜本届出に係る連絡先＞</t>
  </si>
  <si>
    <t>担保</t>
    <rPh sb="0" eb="2">
      <t>タンポ</t>
    </rPh>
    <phoneticPr fontId="4"/>
  </si>
  <si>
    <t>半角ハイフン（-）を含めて御記入ください。</t>
    <rPh sb="0" eb="2">
      <t>ハンカク</t>
    </rPh>
    <rPh sb="10" eb="11">
      <t>フク</t>
    </rPh>
    <rPh sb="13" eb="16">
      <t>ゴキニュウ</t>
    </rPh>
    <phoneticPr fontId="4"/>
  </si>
  <si>
    <t>電話番号 ※4</t>
    <rPh sb="0" eb="2">
      <t>デンワ</t>
    </rPh>
    <rPh sb="2" eb="4">
      <t>バンゴウ</t>
    </rPh>
    <phoneticPr fontId="4"/>
  </si>
  <si>
    <t>郵便番号 ※4</t>
    <rPh sb="0" eb="4">
      <t>ユウビンバンゴウ</t>
    </rPh>
    <phoneticPr fontId="4"/>
  </si>
  <si>
    <t>※4</t>
  </si>
  <si>
    <t>e-mail ※5</t>
  </si>
  <si>
    <t>担当者の取消 ※8</t>
    <rPh sb="0" eb="3">
      <t>タントウシャ</t>
    </rPh>
    <rPh sb="4" eb="6">
      <t>トリケシ</t>
    </rPh>
    <phoneticPr fontId="4"/>
  </si>
  <si>
    <t>責任者/担当者 ※6</t>
    <rPh sb="0" eb="3">
      <t>セキニンシャ</t>
    </rPh>
    <rPh sb="4" eb="7">
      <t>タントウシャ</t>
    </rPh>
    <phoneticPr fontId="4"/>
  </si>
  <si>
    <t>※6</t>
  </si>
  <si>
    <t>※5</t>
  </si>
  <si>
    <t>※3</t>
    <phoneticPr fontId="4"/>
  </si>
  <si>
    <t>※3</t>
    <phoneticPr fontId="4"/>
  </si>
  <si>
    <t>電話番号 ※4</t>
    <rPh sb="0" eb="4">
      <t>デンワバンゴウ</t>
    </rPh>
    <phoneticPr fontId="4"/>
  </si>
  <si>
    <t>※3</t>
    <phoneticPr fontId="4"/>
  </si>
  <si>
    <t>　②資金決済、決済促進送金関係業務 ※6</t>
  </si>
  <si>
    <t>　③参加者基金関係業務 ※6</t>
  </si>
  <si>
    <t xml:space="preserve">     （1）ＤＶＰ参加者</t>
    <rPh sb="11" eb="14">
      <t>サンカシャ</t>
    </rPh>
    <phoneticPr fontId="4"/>
  </si>
  <si>
    <t>ｂ．決済銀行業務連絡先担当者</t>
    <rPh sb="2" eb="4">
      <t>ケッサイ</t>
    </rPh>
    <rPh sb="4" eb="6">
      <t>ギンコウ</t>
    </rPh>
    <rPh sb="8" eb="11">
      <t>レンラクサキ</t>
    </rPh>
    <rPh sb="11" eb="13">
      <t>タントウ</t>
    </rPh>
    <phoneticPr fontId="4"/>
  </si>
  <si>
    <t>担当部署・担当者名：</t>
    <rPh sb="0" eb="2">
      <t>タントウ</t>
    </rPh>
    <rPh sb="2" eb="4">
      <t>ブショ</t>
    </rPh>
    <rPh sb="5" eb="8">
      <t>タントウシャ</t>
    </rPh>
    <rPh sb="8" eb="9">
      <t>メイ</t>
    </rPh>
    <phoneticPr fontId="3"/>
  </si>
  <si>
    <t>※9</t>
    <phoneticPr fontId="4"/>
  </si>
  <si>
    <t>担当者の取消 ※9</t>
    <rPh sb="0" eb="3">
      <t>タントウシャ</t>
    </rPh>
    <rPh sb="4" eb="6">
      <t>トリケシ</t>
    </rPh>
    <phoneticPr fontId="4"/>
  </si>
  <si>
    <t>※8</t>
    <phoneticPr fontId="4"/>
  </si>
  <si>
    <t>※7</t>
    <phoneticPr fontId="4"/>
  </si>
  <si>
    <t>上記の機構加入者及び間接口座管理機関の業務担当者とは別に専門の担当者を設置する場合に御記入ください。</t>
    <rPh sb="0" eb="2">
      <t>ジョウキ</t>
    </rPh>
    <rPh sb="3" eb="5">
      <t>キコウ</t>
    </rPh>
    <rPh sb="5" eb="8">
      <t>カニュウシャ</t>
    </rPh>
    <rPh sb="8" eb="9">
      <t>オヨ</t>
    </rPh>
    <rPh sb="10" eb="12">
      <t>カンセツ</t>
    </rPh>
    <rPh sb="12" eb="14">
      <t>コウザ</t>
    </rPh>
    <rPh sb="14" eb="16">
      <t>カンリ</t>
    </rPh>
    <rPh sb="16" eb="18">
      <t>キカン</t>
    </rPh>
    <phoneticPr fontId="4"/>
  </si>
  <si>
    <t>※4</t>
    <phoneticPr fontId="4"/>
  </si>
  <si>
    <t>本店又は主たる事務所の所在地：</t>
    <rPh sb="0" eb="2">
      <t>ホンテン</t>
    </rPh>
    <rPh sb="2" eb="3">
      <t>マタ</t>
    </rPh>
    <rPh sb="4" eb="5">
      <t>シュ</t>
    </rPh>
    <rPh sb="7" eb="10">
      <t>ジムショ</t>
    </rPh>
    <rPh sb="11" eb="14">
      <t>ショザイチ</t>
    </rPh>
    <phoneticPr fontId="4"/>
  </si>
  <si>
    <t>提出日：</t>
    <rPh sb="0" eb="3">
      <t>テイシュツビ</t>
    </rPh>
    <phoneticPr fontId="4"/>
  </si>
  <si>
    <t>間接口座管理機関コード</t>
    <rPh sb="0" eb="8">
      <t>カンセツコウザカンリキカン</t>
    </rPh>
    <phoneticPr fontId="4"/>
  </si>
  <si>
    <t>・内国の場合には規定値として「9999999」を設定
・FIAMIの場合には届出されたコードを設定</t>
    <rPh sb="1" eb="3">
      <t>ナイコク</t>
    </rPh>
    <rPh sb="4" eb="6">
      <t>バアイ</t>
    </rPh>
    <rPh sb="8" eb="11">
      <t>キテイチ</t>
    </rPh>
    <rPh sb="24" eb="26">
      <t>セッテイ</t>
    </rPh>
    <rPh sb="34" eb="36">
      <t>バアイ</t>
    </rPh>
    <rPh sb="38" eb="40">
      <t>トドケデ</t>
    </rPh>
    <rPh sb="47" eb="49">
      <t>セッテイ</t>
    </rPh>
    <phoneticPr fontId="4"/>
  </si>
  <si>
    <t>1．基本事項</t>
    <rPh sb="2" eb="4">
      <t>キホン</t>
    </rPh>
    <rPh sb="4" eb="6">
      <t>ジコウ</t>
    </rPh>
    <phoneticPr fontId="4"/>
  </si>
  <si>
    <t>（1）機構加入者</t>
    <rPh sb="3" eb="5">
      <t>キコウ</t>
    </rPh>
    <rPh sb="5" eb="8">
      <t>カニュウシャ</t>
    </rPh>
    <phoneticPr fontId="4"/>
  </si>
  <si>
    <t>（2）間接口座管理機関</t>
    <rPh sb="3" eb="5">
      <t>カンセツ</t>
    </rPh>
    <rPh sb="5" eb="7">
      <t>コウザ</t>
    </rPh>
    <rPh sb="7" eb="9">
      <t>カンリ</t>
    </rPh>
    <rPh sb="9" eb="11">
      <t>キカン</t>
    </rPh>
    <phoneticPr fontId="4"/>
  </si>
  <si>
    <t>（3）指定株主名簿管理人等</t>
    <rPh sb="3" eb="5">
      <t>シテイ</t>
    </rPh>
    <rPh sb="5" eb="7">
      <t>カブヌシ</t>
    </rPh>
    <rPh sb="7" eb="9">
      <t>メイボ</t>
    </rPh>
    <rPh sb="9" eb="12">
      <t>カンリニン</t>
    </rPh>
    <rPh sb="12" eb="13">
      <t>トウ</t>
    </rPh>
    <phoneticPr fontId="4"/>
  </si>
  <si>
    <t>（4）発行代理人及び支払代理人</t>
    <rPh sb="3" eb="5">
      <t>ハッコウ</t>
    </rPh>
    <rPh sb="5" eb="8">
      <t>ダイリニン</t>
    </rPh>
    <rPh sb="8" eb="9">
      <t>オヨ</t>
    </rPh>
    <rPh sb="10" eb="12">
      <t>シハライ</t>
    </rPh>
    <rPh sb="12" eb="15">
      <t>ダイリニン</t>
    </rPh>
    <phoneticPr fontId="4"/>
  </si>
  <si>
    <t>（5）資金決済会社</t>
    <rPh sb="3" eb="5">
      <t>シキン</t>
    </rPh>
    <rPh sb="5" eb="7">
      <t>ケッサイ</t>
    </rPh>
    <rPh sb="7" eb="9">
      <t>カイシャ</t>
    </rPh>
    <phoneticPr fontId="4"/>
  </si>
  <si>
    <t>（6）受託会社</t>
    <rPh sb="3" eb="5">
      <t>ジュタク</t>
    </rPh>
    <rPh sb="5" eb="7">
      <t>ガイシャ</t>
    </rPh>
    <phoneticPr fontId="4"/>
  </si>
  <si>
    <t>（7）発行者（振替投資信託受益権、振替受益権）</t>
    <rPh sb="3" eb="6">
      <t>ハッコウシャ</t>
    </rPh>
    <rPh sb="7" eb="9">
      <t>フリカエ</t>
    </rPh>
    <rPh sb="9" eb="11">
      <t>トウシ</t>
    </rPh>
    <rPh sb="11" eb="13">
      <t>シンタク</t>
    </rPh>
    <rPh sb="13" eb="16">
      <t>ジュエキケン</t>
    </rPh>
    <rPh sb="17" eb="19">
      <t>フリカエ</t>
    </rPh>
    <rPh sb="19" eb="22">
      <t>ジュエキケン</t>
    </rPh>
    <phoneticPr fontId="4"/>
  </si>
  <si>
    <t>2．参加形態ごとの業務責任者及び業務担当者 ※3</t>
    <rPh sb="20" eb="21">
      <t>シャ</t>
    </rPh>
    <phoneticPr fontId="4"/>
  </si>
  <si>
    <t>※2</t>
  </si>
  <si>
    <t>（3）発行代理人</t>
    <rPh sb="3" eb="5">
      <t>ハッコウ</t>
    </rPh>
    <rPh sb="5" eb="8">
      <t>ダイリニン</t>
    </rPh>
    <phoneticPr fontId="4"/>
  </si>
  <si>
    <t>（4）支払代理人</t>
    <rPh sb="3" eb="5">
      <t>シハライ</t>
    </rPh>
    <rPh sb="5" eb="8">
      <t>ダイリニン</t>
    </rPh>
    <phoneticPr fontId="4"/>
  </si>
  <si>
    <t>（6）発行者</t>
    <phoneticPr fontId="4"/>
  </si>
  <si>
    <t>（6）発行者</t>
    <phoneticPr fontId="4"/>
  </si>
  <si>
    <t>（1）機構加入者</t>
    <phoneticPr fontId="4"/>
  </si>
  <si>
    <t>（3）日銀ネット資金決済会社</t>
    <rPh sb="8" eb="10">
      <t>シキン</t>
    </rPh>
    <rPh sb="10" eb="12">
      <t>ケッサイ</t>
    </rPh>
    <rPh sb="12" eb="14">
      <t>カイシャ</t>
    </rPh>
    <phoneticPr fontId="4"/>
  </si>
  <si>
    <t>（4）発行者</t>
    <phoneticPr fontId="4"/>
  </si>
  <si>
    <t>（5）受託会社</t>
    <rPh sb="3" eb="5">
      <t>ジュタク</t>
    </rPh>
    <rPh sb="5" eb="7">
      <t>ガイシャ</t>
    </rPh>
    <phoneticPr fontId="4"/>
  </si>
  <si>
    <t>3．機構加入者及び間接口座管理機関の販売会社移管等に係る連絡 ※6</t>
    <rPh sb="7" eb="8">
      <t>オヨ</t>
    </rPh>
    <phoneticPr fontId="4"/>
  </si>
  <si>
    <t>（1）業務責任者</t>
    <rPh sb="3" eb="5">
      <t>ギョウム</t>
    </rPh>
    <rPh sb="5" eb="8">
      <t>セキニンシャ</t>
    </rPh>
    <phoneticPr fontId="4"/>
  </si>
  <si>
    <t>（1）決済照合システム利用者（国内取引）</t>
    <rPh sb="3" eb="5">
      <t>ケッサイ</t>
    </rPh>
    <rPh sb="5" eb="7">
      <t>ショウゴウ</t>
    </rPh>
    <rPh sb="11" eb="14">
      <t>リヨウシャ</t>
    </rPh>
    <rPh sb="15" eb="17">
      <t>コクナイ</t>
    </rPh>
    <rPh sb="17" eb="19">
      <t>トリヒキ</t>
    </rPh>
    <phoneticPr fontId="4"/>
  </si>
  <si>
    <t>（2）決済照合システム利用者（非居住者取引）</t>
    <rPh sb="3" eb="5">
      <t>ケッサイ</t>
    </rPh>
    <rPh sb="5" eb="7">
      <t>ショウゴウ</t>
    </rPh>
    <rPh sb="11" eb="14">
      <t>リヨウシャ</t>
    </rPh>
    <rPh sb="15" eb="19">
      <t>ヒキョジュウシャ</t>
    </rPh>
    <rPh sb="19" eb="21">
      <t>トリヒキ</t>
    </rPh>
    <phoneticPr fontId="4"/>
  </si>
  <si>
    <t>（3）決済代理人</t>
    <rPh sb="3" eb="5">
      <t>ケッサイ</t>
    </rPh>
    <rPh sb="5" eb="8">
      <t>ダイリニン</t>
    </rPh>
    <phoneticPr fontId="4"/>
  </si>
  <si>
    <t>（4）業務代行者</t>
    <rPh sb="3" eb="5">
      <t>ギョウム</t>
    </rPh>
    <rPh sb="5" eb="7">
      <t>ダイコウ</t>
    </rPh>
    <rPh sb="7" eb="8">
      <t>シャ</t>
    </rPh>
    <phoneticPr fontId="4"/>
  </si>
  <si>
    <t>（1）決済照合システム利用者（国内取引／非居住者取引）</t>
    <rPh sb="3" eb="5">
      <t>ケッサイ</t>
    </rPh>
    <rPh sb="5" eb="7">
      <t>ショウゴウ</t>
    </rPh>
    <rPh sb="11" eb="14">
      <t>リヨウシャ</t>
    </rPh>
    <rPh sb="15" eb="17">
      <t>コクナイ</t>
    </rPh>
    <rPh sb="17" eb="19">
      <t>トリヒキ</t>
    </rPh>
    <rPh sb="20" eb="24">
      <t>ヒキョジュウシャ</t>
    </rPh>
    <rPh sb="24" eb="26">
      <t>トリヒキ</t>
    </rPh>
    <phoneticPr fontId="4"/>
  </si>
  <si>
    <t>（2）決済代理人</t>
    <rPh sb="3" eb="5">
      <t>ケッサイ</t>
    </rPh>
    <rPh sb="5" eb="8">
      <t>ダイリニン</t>
    </rPh>
    <phoneticPr fontId="4"/>
  </si>
  <si>
    <t>（3）業務代行者</t>
    <rPh sb="3" eb="5">
      <t>ギョウム</t>
    </rPh>
    <rPh sb="5" eb="7">
      <t>ダイコウ</t>
    </rPh>
    <rPh sb="7" eb="8">
      <t>シャ</t>
    </rPh>
    <phoneticPr fontId="4"/>
  </si>
  <si>
    <t>株式会社証券保管振替機構　御中</t>
    <phoneticPr fontId="4"/>
  </si>
  <si>
    <t>株式会社ほふりクリアリング　御中</t>
    <phoneticPr fontId="4"/>
  </si>
  <si>
    <t>届出の別</t>
    <rPh sb="0" eb="2">
      <t>トドケデ</t>
    </rPh>
    <rPh sb="3" eb="4">
      <t>ベツ</t>
    </rPh>
    <phoneticPr fontId="4"/>
  </si>
  <si>
    <t>db212</t>
  </si>
  <si>
    <t>db217</t>
  </si>
  <si>
    <t>db218</t>
  </si>
  <si>
    <t>db220</t>
  </si>
  <si>
    <t>db224</t>
  </si>
  <si>
    <t>（8）その他 ※7</t>
    <rPh sb="5" eb="6">
      <t>タ</t>
    </rPh>
    <phoneticPr fontId="4"/>
  </si>
  <si>
    <t>2．業務責任者及び各業務における業務担当者 ※3</t>
    <rPh sb="9" eb="12">
      <t>カクギョウム</t>
    </rPh>
    <rPh sb="20" eb="21">
      <t>シャ</t>
    </rPh>
    <phoneticPr fontId="4"/>
  </si>
  <si>
    <t>株式等振替制度に係る連絡先担当者届出書（加入者情報関係事務）</t>
    <rPh sb="0" eb="3">
      <t>カブシキナド</t>
    </rPh>
    <rPh sb="3" eb="5">
      <t>フリカエ</t>
    </rPh>
    <rPh sb="5" eb="7">
      <t>セイド</t>
    </rPh>
    <rPh sb="8" eb="9">
      <t>カカ</t>
    </rPh>
    <rPh sb="10" eb="13">
      <t>レンラクサキ</t>
    </rPh>
    <rPh sb="13" eb="16">
      <t>タントウシャ</t>
    </rPh>
    <rPh sb="16" eb="19">
      <t>トドケデショ</t>
    </rPh>
    <rPh sb="20" eb="23">
      <t>カニュウシャ</t>
    </rPh>
    <rPh sb="23" eb="25">
      <t>ジョウホウ</t>
    </rPh>
    <rPh sb="25" eb="27">
      <t>カンケイ</t>
    </rPh>
    <rPh sb="27" eb="29">
      <t>ジム</t>
    </rPh>
    <phoneticPr fontId="4"/>
  </si>
  <si>
    <t>※1</t>
    <phoneticPr fontId="4"/>
  </si>
  <si>
    <t>プルダウンから、次のとおり新規又は変更を選択してください。</t>
    <rPh sb="8" eb="9">
      <t>ツギ</t>
    </rPh>
    <rPh sb="13" eb="15">
      <t>シンキ</t>
    </rPh>
    <rPh sb="15" eb="16">
      <t>マタ</t>
    </rPh>
    <rPh sb="17" eb="19">
      <t>ヘンコウ</t>
    </rPh>
    <rPh sb="20" eb="22">
      <t>センタク</t>
    </rPh>
    <phoneticPr fontId="4"/>
  </si>
  <si>
    <t>T</t>
    <phoneticPr fontId="4"/>
  </si>
  <si>
    <t>届出の別</t>
    <phoneticPr fontId="4"/>
  </si>
  <si>
    <t>※2</t>
    <phoneticPr fontId="4"/>
  </si>
  <si>
    <t>ａ．ＤＶＰ決済業務責任者</t>
    <phoneticPr fontId="4"/>
  </si>
  <si>
    <t>役職名及び氏名</t>
    <phoneticPr fontId="4"/>
  </si>
  <si>
    <t>ｂ．連絡先担当者</t>
    <phoneticPr fontId="4"/>
  </si>
  <si>
    <t>　①証券振替、担保指定証券関係業務</t>
    <phoneticPr fontId="4"/>
  </si>
  <si>
    <t>役職名及び氏名</t>
    <phoneticPr fontId="4"/>
  </si>
  <si>
    <t xml:space="preserve">     （2）決済銀行 </t>
    <rPh sb="8" eb="10">
      <t>ケッサイ</t>
    </rPh>
    <rPh sb="10" eb="12">
      <t>ギンコウ</t>
    </rPh>
    <phoneticPr fontId="4"/>
  </si>
  <si>
    <t>ａ．決済銀行業務責任者</t>
    <phoneticPr fontId="4"/>
  </si>
  <si>
    <t>役職名及び氏名</t>
    <phoneticPr fontId="4"/>
  </si>
  <si>
    <t>役職名及び氏名</t>
    <phoneticPr fontId="4"/>
  </si>
  <si>
    <t>※3</t>
    <phoneticPr fontId="4"/>
  </si>
  <si>
    <t>届出の別</t>
    <phoneticPr fontId="4"/>
  </si>
  <si>
    <t>※1</t>
    <phoneticPr fontId="4"/>
  </si>
  <si>
    <t>業 務 取 扱 責 任 者</t>
    <phoneticPr fontId="4"/>
  </si>
  <si>
    <t>－</t>
  </si>
  <si>
    <t>役職名及び氏名</t>
    <phoneticPr fontId="4"/>
  </si>
  <si>
    <t>業 務 取 扱 責 任 者</t>
    <phoneticPr fontId="4"/>
  </si>
  <si>
    <t>シ ス テ ム 取 扱 責 任 者</t>
    <phoneticPr fontId="4"/>
  </si>
  <si>
    <t>役職名及び氏名</t>
    <phoneticPr fontId="4"/>
  </si>
  <si>
    <t>業 務 取 扱 責 任 者</t>
    <phoneticPr fontId="4"/>
  </si>
  <si>
    <t>業 務 取 扱 責 任 者</t>
    <phoneticPr fontId="4"/>
  </si>
  <si>
    <t>役職名及び氏名</t>
    <phoneticPr fontId="4"/>
  </si>
  <si>
    <t>決済代理人又は業務代行者が届け出た責任者を指定する場合、「所属部署」欄に代行会社名を御記入ください。</t>
    <rPh sb="42" eb="45">
      <t>ゴキニュウ</t>
    </rPh>
    <phoneticPr fontId="4"/>
  </si>
  <si>
    <t>決済代理人又は業務代行者が届け出た責任者を指定する場合には「○」を、それ以外の場合には「－」を選択してください。</t>
    <rPh sb="36" eb="38">
      <t>イガイ</t>
    </rPh>
    <rPh sb="39" eb="41">
      <t>バアイ</t>
    </rPh>
    <rPh sb="47" eb="49">
      <t>センタク</t>
    </rPh>
    <phoneticPr fontId="4"/>
  </si>
  <si>
    <t>決済代理人が届け出た責任者を指定する場合には「○」を、それ以外の場合には「－」を選択してください。</t>
    <rPh sb="29" eb="31">
      <t>イガイ</t>
    </rPh>
    <rPh sb="32" eb="34">
      <t>バアイ</t>
    </rPh>
    <rPh sb="40" eb="42">
      <t>センタク</t>
    </rPh>
    <phoneticPr fontId="4"/>
  </si>
  <si>
    <t>業務代行者が届け出た責任者を指定する場合、「所属部署」欄に代行会社名を御記入ください。</t>
    <rPh sb="35" eb="38">
      <t>ゴキニュウ</t>
    </rPh>
    <phoneticPr fontId="4"/>
  </si>
  <si>
    <t>業務代行者が届け出た責任者を指定する場合には「○」を、それ以外の場合には「－」を選択してください。</t>
    <rPh sb="0" eb="2">
      <t>ギョウム</t>
    </rPh>
    <rPh sb="2" eb="4">
      <t>ダイコウ</t>
    </rPh>
    <rPh sb="4" eb="5">
      <t>シャ</t>
    </rPh>
    <rPh sb="29" eb="31">
      <t>イガイ</t>
    </rPh>
    <rPh sb="32" eb="34">
      <t>バアイ</t>
    </rPh>
    <rPh sb="40" eb="42">
      <t>センタク</t>
    </rPh>
    <phoneticPr fontId="4"/>
  </si>
  <si>
    <t>・当機構及び当社は、本届出書に記載された個人情報を、「社債、株式等の振替に関する法律」に基づき主務大臣から認可された業務など、当機構及び当社の業務を円滑に遂行するため、また、本届出に基づく責任者及び担当者と当機構及び当社との間の事務連絡を行うため、利用させていただきます。</t>
    <phoneticPr fontId="4"/>
  </si>
  <si>
    <t>[条件付き書式]
X14セルが「○」の場合はグレーアウト</t>
    <rPh sb="1" eb="3">
      <t>ジョウケン</t>
    </rPh>
    <rPh sb="3" eb="4">
      <t>ツ</t>
    </rPh>
    <rPh sb="5" eb="7">
      <t>ショシキ</t>
    </rPh>
    <rPh sb="19" eb="21">
      <t>バアイ</t>
    </rPh>
    <phoneticPr fontId="4"/>
  </si>
  <si>
    <t>[関数]
X14セルが「○」の場合は「－」を入力。X14セルが「－」の場合には届出書上の該当箇所を転記する
=IF(決済照合システム!$X$14="○","－",IF(決済照合システム!O16&lt;&gt;"",決済照合システム!O16,""))</t>
    <rPh sb="15" eb="17">
      <t>バアイ</t>
    </rPh>
    <rPh sb="22" eb="24">
      <t>ニュウリョク</t>
    </rPh>
    <rPh sb="35" eb="37">
      <t>バアイ</t>
    </rPh>
    <rPh sb="39" eb="42">
      <t>トドケデショ</t>
    </rPh>
    <rPh sb="42" eb="43">
      <t>ジョウ</t>
    </rPh>
    <rPh sb="44" eb="46">
      <t>ガイトウ</t>
    </rPh>
    <rPh sb="46" eb="48">
      <t>カショ</t>
    </rPh>
    <rPh sb="49" eb="51">
      <t>テンキ</t>
    </rPh>
    <phoneticPr fontId="4"/>
  </si>
  <si>
    <t>[関数]
X14セルが「○」の場合は「－」を入力。X14セルが「－」の場合には届出書上の該当箇所を転記する
=IF(決済照合システム!$X$14="○","－",IF(決済照合システム!O17&lt;&gt;"",決済照合システム!O17,""))</t>
    <rPh sb="15" eb="17">
      <t>バアイ</t>
    </rPh>
    <rPh sb="22" eb="24">
      <t>ニュウリョク</t>
    </rPh>
    <rPh sb="35" eb="37">
      <t>バアイ</t>
    </rPh>
    <rPh sb="39" eb="42">
      <t>トドケデショ</t>
    </rPh>
    <rPh sb="42" eb="43">
      <t>ジョウ</t>
    </rPh>
    <rPh sb="44" eb="46">
      <t>ガイトウ</t>
    </rPh>
    <rPh sb="46" eb="48">
      <t>カショ</t>
    </rPh>
    <rPh sb="49" eb="51">
      <t>テンキ</t>
    </rPh>
    <phoneticPr fontId="4"/>
  </si>
  <si>
    <t>[関数]
X14セルが「○」の場合は「－」を入力。X14セルが「－」の場合には届出書上の該当箇所を転記する
=IF(決済照合システム!$X$14="○","－",IF(決済照合システム!O18&lt;&gt;"",決済照合システム!O18,""))</t>
    <rPh sb="15" eb="17">
      <t>バアイ</t>
    </rPh>
    <rPh sb="22" eb="24">
      <t>ニュウリョク</t>
    </rPh>
    <rPh sb="35" eb="37">
      <t>バアイ</t>
    </rPh>
    <rPh sb="39" eb="42">
      <t>トドケデショ</t>
    </rPh>
    <rPh sb="42" eb="43">
      <t>ジョウ</t>
    </rPh>
    <rPh sb="44" eb="46">
      <t>ガイトウ</t>
    </rPh>
    <rPh sb="46" eb="48">
      <t>カショ</t>
    </rPh>
    <rPh sb="49" eb="51">
      <t>テンキ</t>
    </rPh>
    <phoneticPr fontId="4"/>
  </si>
  <si>
    <t>[条件付き書式]
N22セルが「○」の場合はグレーアウト</t>
    <rPh sb="1" eb="3">
      <t>ジョウケン</t>
    </rPh>
    <rPh sb="3" eb="4">
      <t>ツ</t>
    </rPh>
    <rPh sb="5" eb="7">
      <t>ショシキ</t>
    </rPh>
    <rPh sb="19" eb="21">
      <t>バアイ</t>
    </rPh>
    <phoneticPr fontId="4"/>
  </si>
  <si>
    <t>[関数]
N22セルが「○」の場合は「－」を入力。X14セルが「－」の場合には届出書上の該当箇所を転記する</t>
    <rPh sb="15" eb="17">
      <t>バアイ</t>
    </rPh>
    <rPh sb="22" eb="24">
      <t>ニュウリョク</t>
    </rPh>
    <rPh sb="35" eb="37">
      <t>バアイ</t>
    </rPh>
    <rPh sb="39" eb="42">
      <t>トドケデショ</t>
    </rPh>
    <rPh sb="42" eb="43">
      <t>ジョウ</t>
    </rPh>
    <rPh sb="44" eb="46">
      <t>ガイトウ</t>
    </rPh>
    <rPh sb="46" eb="48">
      <t>カショ</t>
    </rPh>
    <rPh sb="49" eb="51">
      <t>テンキ</t>
    </rPh>
    <phoneticPr fontId="4"/>
  </si>
  <si>
    <t>[条件付き書式]
N224セルが「○」の場合はグレーアウト</t>
    <rPh sb="1" eb="3">
      <t>ジョウケン</t>
    </rPh>
    <rPh sb="3" eb="4">
      <t>ツ</t>
    </rPh>
    <rPh sb="5" eb="7">
      <t>ショシキ</t>
    </rPh>
    <rPh sb="20" eb="22">
      <t>バアイ</t>
    </rPh>
    <phoneticPr fontId="4"/>
  </si>
  <si>
    <t>[条件付き書式]
N22セルが 「○」の場合はグレーアウト</t>
    <rPh sb="1" eb="3">
      <t>ジョウケン</t>
    </rPh>
    <rPh sb="3" eb="4">
      <t>ツ</t>
    </rPh>
    <rPh sb="5" eb="7">
      <t>ショシキ</t>
    </rPh>
    <rPh sb="20" eb="22">
      <t>バアイ</t>
    </rPh>
    <phoneticPr fontId="4"/>
  </si>
  <si>
    <t>[条件付き書式]
X22セルが「○」の場合はグレーアウト</t>
    <rPh sb="1" eb="3">
      <t>ジョウケン</t>
    </rPh>
    <rPh sb="3" eb="4">
      <t>ツ</t>
    </rPh>
    <rPh sb="5" eb="7">
      <t>ショシキ</t>
    </rPh>
    <rPh sb="19" eb="21">
      <t>バアイ</t>
    </rPh>
    <phoneticPr fontId="4"/>
  </si>
  <si>
    <t>[条件付き書式]
X31セルが「○」の場合はグレーアウト</t>
    <rPh sb="1" eb="3">
      <t>ジョウケン</t>
    </rPh>
    <rPh sb="3" eb="4">
      <t>ツ</t>
    </rPh>
    <rPh sb="5" eb="7">
      <t>ショシキ</t>
    </rPh>
    <rPh sb="19" eb="21">
      <t>バアイ</t>
    </rPh>
    <phoneticPr fontId="4"/>
  </si>
  <si>
    <t>[関数]
X31セルが「○」の場合は「－」を入力。X14セルが「－」の場合には届出書上の該当箇所を転記する</t>
    <rPh sb="15" eb="17">
      <t>バアイ</t>
    </rPh>
    <rPh sb="22" eb="24">
      <t>ニュウリョク</t>
    </rPh>
    <rPh sb="35" eb="37">
      <t>バアイ</t>
    </rPh>
    <rPh sb="39" eb="42">
      <t>トドケデショ</t>
    </rPh>
    <rPh sb="42" eb="43">
      <t>ジョウ</t>
    </rPh>
    <rPh sb="44" eb="46">
      <t>ガイトウ</t>
    </rPh>
    <rPh sb="46" eb="48">
      <t>カショ</t>
    </rPh>
    <rPh sb="49" eb="51">
      <t>テンキ</t>
    </rPh>
    <phoneticPr fontId="4"/>
  </si>
  <si>
    <t>株</t>
    <rPh sb="0" eb="1">
      <t>カブ</t>
    </rPh>
    <phoneticPr fontId="8"/>
  </si>
  <si>
    <t>投信</t>
    <rPh sb="0" eb="2">
      <t>トウシン</t>
    </rPh>
    <phoneticPr fontId="4"/>
  </si>
  <si>
    <t>外株</t>
    <rPh sb="0" eb="2">
      <t>ガイカブ</t>
    </rPh>
    <phoneticPr fontId="4"/>
  </si>
  <si>
    <t>・Target保振サイトをご利用でない方は、(　　　　　                            )宛にe-mailで御提出ください。</t>
    <phoneticPr fontId="4"/>
  </si>
  <si>
    <t>・当機構及び当社は、本届出書に記載された個人情報を、「社債、株式等の振替に関する法律」に基づき主務大臣から認可された業務など、当機構及び当社の業務を円滑に遂行するため、また、本届出に基づく責任者及び担当者と当機構及び当社との間の事務連絡を行うため、利用させていただきます。</t>
    <rPh sb="1" eb="2">
      <t>トウ</t>
    </rPh>
    <rPh sb="63" eb="64">
      <t>トウ</t>
    </rPh>
    <rPh sb="71" eb="73">
      <t>ギョウム</t>
    </rPh>
    <rPh sb="94" eb="97">
      <t>セキニンシャ</t>
    </rPh>
    <rPh sb="97" eb="98">
      <t>オヨ</t>
    </rPh>
    <rPh sb="99" eb="102">
      <t>タントウシャ</t>
    </rPh>
    <rPh sb="103" eb="104">
      <t>トウ</t>
    </rPh>
    <phoneticPr fontId="4"/>
  </si>
  <si>
    <t>短期社債振替制度の（５）資金決済会社と届出事項の登録が共通（同一）となります。</t>
    <rPh sb="0" eb="2">
      <t>タンキ</t>
    </rPh>
    <rPh sb="2" eb="4">
      <t>シャサイ</t>
    </rPh>
    <rPh sb="4" eb="6">
      <t>フリカエ</t>
    </rPh>
    <rPh sb="6" eb="8">
      <t>セイド</t>
    </rPh>
    <rPh sb="12" eb="14">
      <t>シキン</t>
    </rPh>
    <rPh sb="14" eb="16">
      <t>ケッサイ</t>
    </rPh>
    <rPh sb="16" eb="18">
      <t>ガイシャ</t>
    </rPh>
    <rPh sb="19" eb="21">
      <t>トドケデ</t>
    </rPh>
    <rPh sb="21" eb="23">
      <t>ジコウ</t>
    </rPh>
    <rPh sb="24" eb="26">
      <t>トウロク</t>
    </rPh>
    <rPh sb="27" eb="29">
      <t>キョウツウ</t>
    </rPh>
    <rPh sb="30" eb="32">
      <t>ドウイツ</t>
    </rPh>
    <phoneticPr fontId="4"/>
  </si>
  <si>
    <t>したがって、どちらか一方の記入欄のみ御記入ください。</t>
    <phoneticPr fontId="4"/>
  </si>
  <si>
    <t>機構に対する通知等を他の会社に委託している場合において、当該委託先会社に係る変更をするときには、</t>
    <phoneticPr fontId="4"/>
  </si>
  <si>
    <t>振替投資信託受益権については、通知書式「届出事項変更（情報取扱責任者変更届出書）」（ST97-61-09）を、</t>
    <phoneticPr fontId="4"/>
  </si>
  <si>
    <t>振替受益権については、通知書式「発行者の決定事項等の通知（情報取扱責任者等変更用）」（ST96-02）を御提出ください。</t>
    <phoneticPr fontId="4"/>
  </si>
  <si>
    <t>業務担当者とは別に設置した、新株予約権付社債の元利金支払い等、新株予約権付社債に係る業務もしくは株式等の担保の差入れ、</t>
    <rPh sb="9" eb="11">
      <t>セッチ</t>
    </rPh>
    <phoneticPr fontId="4"/>
  </si>
  <si>
    <t>受入れ等、担保に係る業務についての専門の担当者の設置を取り消す場合には、プルダウンから「○」を選択してください。</t>
    <phoneticPr fontId="4"/>
  </si>
  <si>
    <t>業務担当者とは別に設置した、株式等の担保の差入れ、受入れ等、担保に係る業務についての専門の担当者の設置を</t>
    <phoneticPr fontId="4"/>
  </si>
  <si>
    <t>取り消す場合には、プルダウンから「○」を選択してください。</t>
    <phoneticPr fontId="4"/>
  </si>
  <si>
    <t>一般債振替制度の（５）資金決済会社と届出事項の登録が共通（同一）となります。</t>
    <phoneticPr fontId="4"/>
  </si>
  <si>
    <t>したがって、どちらか一方の記入欄のみ御記入ください。</t>
    <phoneticPr fontId="4"/>
  </si>
  <si>
    <t>（機構加入者の場合は「担保業務担当者」又は「新株予約権付社債等業務担当者」、間接口座管理機関の場合は「担保業務担当者」）</t>
    <rPh sb="19" eb="20">
      <t>マタ</t>
    </rPh>
    <phoneticPr fontId="4"/>
  </si>
  <si>
    <t>　</t>
    <phoneticPr fontId="4"/>
  </si>
  <si>
    <t>-</t>
    <phoneticPr fontId="8"/>
  </si>
  <si>
    <t>Excel上データ開始行</t>
    <rPh sb="5" eb="6">
      <t>ジョウ</t>
    </rPh>
    <rPh sb="9" eb="11">
      <t>カイシ</t>
    </rPh>
    <rPh sb="11" eb="12">
      <t>ギョウ</t>
    </rPh>
    <phoneticPr fontId="8"/>
  </si>
  <si>
    <t>Excel上データ終了行</t>
    <rPh sb="9" eb="11">
      <t>シュウリョウ</t>
    </rPh>
    <rPh sb="11" eb="12">
      <t>ギョウ</t>
    </rPh>
    <phoneticPr fontId="8"/>
  </si>
  <si>
    <t>#</t>
    <phoneticPr fontId="8"/>
  </si>
  <si>
    <t>CO</t>
    <phoneticPr fontId="8"/>
  </si>
  <si>
    <t>-</t>
    <phoneticPr fontId="8"/>
  </si>
  <si>
    <t>T</t>
    <phoneticPr fontId="8"/>
  </si>
  <si>
    <t>db209</t>
    <phoneticPr fontId="4"/>
  </si>
  <si>
    <t>-</t>
    <phoneticPr fontId="8"/>
  </si>
  <si>
    <t>-</t>
    <phoneticPr fontId="8"/>
  </si>
  <si>
    <t>-</t>
    <phoneticPr fontId="4"/>
  </si>
  <si>
    <t>T</t>
    <phoneticPr fontId="8"/>
  </si>
  <si>
    <t>db209</t>
    <phoneticPr fontId="4"/>
  </si>
  <si>
    <t>-</t>
    <phoneticPr fontId="4"/>
  </si>
  <si>
    <t>補記</t>
    <rPh sb="0" eb="2">
      <t>ホキ</t>
    </rPh>
    <phoneticPr fontId="8"/>
  </si>
  <si>
    <t>[入力規則]
・数字のみ</t>
    <phoneticPr fontId="4"/>
  </si>
  <si>
    <t>[関数]
届出書上の該当箇所を転記する。</t>
    <phoneticPr fontId="4"/>
  </si>
  <si>
    <t>-</t>
    <phoneticPr fontId="8"/>
  </si>
  <si>
    <t>T</t>
    <phoneticPr fontId="8"/>
  </si>
  <si>
    <t>db209</t>
    <phoneticPr fontId="4"/>
  </si>
  <si>
    <t>ルックアップ</t>
    <phoneticPr fontId="4"/>
  </si>
  <si>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</si>
  <si>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</si>
  <si>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チ</t>
    </rPh>
    <phoneticPr fontId="1"/>
  </si>
  <si>
    <t>ルックアップ</t>
    <phoneticPr fontId="4"/>
  </si>
  <si>
    <t>-</t>
    <phoneticPr fontId="8"/>
  </si>
  <si>
    <t>-</t>
    <phoneticPr fontId="4"/>
  </si>
  <si>
    <t>T</t>
    <phoneticPr fontId="4"/>
  </si>
  <si>
    <t>-</t>
    <phoneticPr fontId="8"/>
  </si>
  <si>
    <t>N</t>
    <phoneticPr fontId="4"/>
  </si>
  <si>
    <t>[関数]
届出書上の該当箇所を転記する。</t>
    <phoneticPr fontId="4"/>
  </si>
  <si>
    <t>なし</t>
    <phoneticPr fontId="4"/>
  </si>
  <si>
    <t>株連絡先</t>
    <phoneticPr fontId="4"/>
  </si>
  <si>
    <t>-</t>
    <phoneticPr fontId="8"/>
  </si>
  <si>
    <t>N</t>
    <phoneticPr fontId="4"/>
  </si>
  <si>
    <t>-</t>
    <phoneticPr fontId="8"/>
  </si>
  <si>
    <t>-</t>
    <phoneticPr fontId="8"/>
  </si>
  <si>
    <t>-</t>
    <phoneticPr fontId="4"/>
  </si>
  <si>
    <t>N</t>
    <phoneticPr fontId="4"/>
  </si>
  <si>
    <t>[関数]
届出書上の該当箇所を転記する。</t>
    <phoneticPr fontId="4"/>
  </si>
  <si>
    <t>株連絡先</t>
    <phoneticPr fontId="4"/>
  </si>
  <si>
    <t>db209</t>
    <phoneticPr fontId="4"/>
  </si>
  <si>
    <t>N</t>
    <phoneticPr fontId="4"/>
  </si>
  <si>
    <t>[入力規則]
・数字のみ</t>
    <phoneticPr fontId="4"/>
  </si>
  <si>
    <t>[関数]
届出書上の該当箇所を転記する。</t>
    <phoneticPr fontId="4"/>
  </si>
  <si>
    <t>株連絡先</t>
    <phoneticPr fontId="4"/>
  </si>
  <si>
    <t>-</t>
    <phoneticPr fontId="4"/>
  </si>
  <si>
    <t>なし</t>
    <phoneticPr fontId="4"/>
  </si>
  <si>
    <t>（株　機）（担）部署</t>
    <phoneticPr fontId="4"/>
  </si>
  <si>
    <t>N</t>
    <phoneticPr fontId="4"/>
  </si>
  <si>
    <t>-</t>
    <phoneticPr fontId="4"/>
  </si>
  <si>
    <t>N</t>
    <phoneticPr fontId="4"/>
  </si>
  <si>
    <t>N</t>
    <phoneticPr fontId="4"/>
  </si>
  <si>
    <t>[関数]
届出書上の該当箇所を転記する。</t>
    <phoneticPr fontId="4"/>
  </si>
  <si>
    <t>なし</t>
    <phoneticPr fontId="4"/>
  </si>
  <si>
    <t>[関数]
届出書上の該当箇所を転記する。</t>
    <phoneticPr fontId="4"/>
  </si>
  <si>
    <t>なし</t>
    <phoneticPr fontId="4"/>
  </si>
  <si>
    <t>db209</t>
    <phoneticPr fontId="4"/>
  </si>
  <si>
    <t>[入力規則]
・数字のみ</t>
    <phoneticPr fontId="4"/>
  </si>
  <si>
    <t>株連絡先</t>
    <phoneticPr fontId="4"/>
  </si>
  <si>
    <t>db209</t>
    <phoneticPr fontId="4"/>
  </si>
  <si>
    <t>N</t>
    <phoneticPr fontId="4"/>
  </si>
  <si>
    <t>[入力規則]
・数字のみ</t>
    <phoneticPr fontId="4"/>
  </si>
  <si>
    <t>株連絡先</t>
    <phoneticPr fontId="4"/>
  </si>
  <si>
    <t>-</t>
    <phoneticPr fontId="8"/>
  </si>
  <si>
    <t>-</t>
    <phoneticPr fontId="4"/>
  </si>
  <si>
    <t>T</t>
    <phoneticPr fontId="8"/>
  </si>
  <si>
    <t>株連絡先</t>
    <phoneticPr fontId="4"/>
  </si>
  <si>
    <t>T</t>
    <phoneticPr fontId="4"/>
  </si>
  <si>
    <t>db212</t>
    <phoneticPr fontId="4"/>
  </si>
  <si>
    <t>SB</t>
    <phoneticPr fontId="4"/>
  </si>
  <si>
    <t>補記</t>
    <rPh sb="0" eb="2">
      <t>ホキ</t>
    </rPh>
    <phoneticPr fontId="4"/>
  </si>
  <si>
    <t>SB</t>
    <phoneticPr fontId="4"/>
  </si>
  <si>
    <t>ルックアップ</t>
    <phoneticPr fontId="4"/>
  </si>
  <si>
    <t>-</t>
    <phoneticPr fontId="8"/>
  </si>
  <si>
    <t>N</t>
    <phoneticPr fontId="4"/>
  </si>
  <si>
    <t>-</t>
    <phoneticPr fontId="8"/>
  </si>
  <si>
    <t>-</t>
    <phoneticPr fontId="8"/>
  </si>
  <si>
    <t>-</t>
    <phoneticPr fontId="4"/>
  </si>
  <si>
    <t>N</t>
    <phoneticPr fontId="4"/>
  </si>
  <si>
    <t>-</t>
    <phoneticPr fontId="8"/>
  </si>
  <si>
    <t>N</t>
    <phoneticPr fontId="4"/>
  </si>
  <si>
    <t>-</t>
    <phoneticPr fontId="8"/>
  </si>
  <si>
    <t>-</t>
    <phoneticPr fontId="4"/>
  </si>
  <si>
    <t>-</t>
    <phoneticPr fontId="4"/>
  </si>
  <si>
    <t>N</t>
    <phoneticPr fontId="4"/>
  </si>
  <si>
    <t>-</t>
    <phoneticPr fontId="4"/>
  </si>
  <si>
    <t>T</t>
    <phoneticPr fontId="8"/>
  </si>
  <si>
    <t>db217</t>
    <phoneticPr fontId="4"/>
  </si>
  <si>
    <t>T</t>
    <phoneticPr fontId="8"/>
  </si>
  <si>
    <t>T</t>
    <phoneticPr fontId="4"/>
  </si>
  <si>
    <t>CP</t>
    <phoneticPr fontId="4"/>
  </si>
  <si>
    <t>CP</t>
    <phoneticPr fontId="4"/>
  </si>
  <si>
    <t>-</t>
    <phoneticPr fontId="4"/>
  </si>
  <si>
    <t>-</t>
    <phoneticPr fontId="8"/>
  </si>
  <si>
    <t>-</t>
    <phoneticPr fontId="4"/>
  </si>
  <si>
    <t>N</t>
    <phoneticPr fontId="4"/>
  </si>
  <si>
    <t>CP</t>
    <phoneticPr fontId="4"/>
  </si>
  <si>
    <t>[関数]
届出書上の該当箇所を転記する。</t>
    <phoneticPr fontId="4"/>
  </si>
  <si>
    <t>CP</t>
    <phoneticPr fontId="4"/>
  </si>
  <si>
    <t>なし</t>
    <phoneticPr fontId="4"/>
  </si>
  <si>
    <t>[関数]
届出書上の該当箇所を転記する。</t>
    <phoneticPr fontId="4"/>
  </si>
  <si>
    <t>CP</t>
    <phoneticPr fontId="4"/>
  </si>
  <si>
    <t>T</t>
    <phoneticPr fontId="8"/>
  </si>
  <si>
    <t>-</t>
    <phoneticPr fontId="8"/>
  </si>
  <si>
    <t>T</t>
    <phoneticPr fontId="4"/>
  </si>
  <si>
    <t>db218</t>
    <phoneticPr fontId="4"/>
  </si>
  <si>
    <t>-</t>
    <phoneticPr fontId="8"/>
  </si>
  <si>
    <t>T</t>
    <phoneticPr fontId="8"/>
  </si>
  <si>
    <t>T</t>
    <phoneticPr fontId="8"/>
  </si>
  <si>
    <t>T</t>
    <phoneticPr fontId="4"/>
  </si>
  <si>
    <t>[関数]
届出書上の該当箇所を転記する。</t>
    <phoneticPr fontId="4"/>
  </si>
  <si>
    <t>N</t>
    <phoneticPr fontId="4"/>
  </si>
  <si>
    <t>[関数]
届出書上の該当箇所を転記する。</t>
    <phoneticPr fontId="4"/>
  </si>
  <si>
    <t>なし</t>
    <phoneticPr fontId="4"/>
  </si>
  <si>
    <t>N</t>
    <phoneticPr fontId="4"/>
  </si>
  <si>
    <t>（投信　販）部署</t>
    <phoneticPr fontId="4"/>
  </si>
  <si>
    <t>（投信　販）Tel</t>
    <phoneticPr fontId="4"/>
  </si>
  <si>
    <t>利用開始年月日（CO用）</t>
    <phoneticPr fontId="4"/>
  </si>
  <si>
    <t>T</t>
    <phoneticPr fontId="8"/>
  </si>
  <si>
    <t>-</t>
    <phoneticPr fontId="4"/>
  </si>
  <si>
    <t>db220</t>
    <phoneticPr fontId="4"/>
  </si>
  <si>
    <t>N</t>
    <phoneticPr fontId="4"/>
  </si>
  <si>
    <t>-</t>
    <phoneticPr fontId="8"/>
  </si>
  <si>
    <t>-</t>
    <phoneticPr fontId="4"/>
  </si>
  <si>
    <t>[関数]
届出書上の該当箇所を転記する。</t>
    <phoneticPr fontId="4"/>
  </si>
  <si>
    <t>[入力規則]
・数字のみ</t>
    <phoneticPr fontId="4"/>
  </si>
  <si>
    <t>なし</t>
    <phoneticPr fontId="4"/>
  </si>
  <si>
    <t>（外株　実株）部署</t>
    <phoneticPr fontId="4"/>
  </si>
  <si>
    <t>（外株　実株）役名・氏名</t>
    <phoneticPr fontId="4"/>
  </si>
  <si>
    <t>（外株　担保）〒</t>
    <phoneticPr fontId="4"/>
  </si>
  <si>
    <t>（外株　担保）住所</t>
    <phoneticPr fontId="4"/>
  </si>
  <si>
    <t>T</t>
    <phoneticPr fontId="8"/>
  </si>
  <si>
    <t>db224</t>
    <phoneticPr fontId="4"/>
  </si>
  <si>
    <t>-</t>
    <phoneticPr fontId="8"/>
  </si>
  <si>
    <t>PSMS</t>
    <phoneticPr fontId="4"/>
  </si>
  <si>
    <t>[関数]
届出書上の該当箇所を転記する。</t>
    <phoneticPr fontId="4"/>
  </si>
  <si>
    <t>PSMS</t>
    <phoneticPr fontId="4"/>
  </si>
  <si>
    <t>PSMS</t>
    <phoneticPr fontId="4"/>
  </si>
  <si>
    <t>db222</t>
    <phoneticPr fontId="4"/>
  </si>
  <si>
    <t>db222</t>
    <phoneticPr fontId="4"/>
  </si>
  <si>
    <t>db222</t>
    <phoneticPr fontId="4"/>
  </si>
  <si>
    <t>DVP</t>
    <phoneticPr fontId="4"/>
  </si>
  <si>
    <t>DVP</t>
    <phoneticPr fontId="4"/>
  </si>
  <si>
    <t>db222</t>
    <phoneticPr fontId="4"/>
  </si>
  <si>
    <t>なし</t>
    <phoneticPr fontId="4"/>
  </si>
  <si>
    <t>DVP</t>
    <phoneticPr fontId="4"/>
  </si>
  <si>
    <t>DVP</t>
    <phoneticPr fontId="4"/>
  </si>
  <si>
    <t>db222</t>
    <phoneticPr fontId="4"/>
  </si>
  <si>
    <t>（DVP　決）（責）役名・氏名</t>
    <phoneticPr fontId="4"/>
  </si>
  <si>
    <t>補記シート</t>
    <rPh sb="0" eb="2">
      <t>ホキ</t>
    </rPh>
    <phoneticPr fontId="8"/>
  </si>
  <si>
    <t>登録先DB名称</t>
    <rPh sb="5" eb="7">
      <t>メイショウ</t>
    </rPh>
    <phoneticPr fontId="8"/>
  </si>
  <si>
    <t>登録先DB
コード</t>
    <phoneticPr fontId="8"/>
  </si>
  <si>
    <t>参加室補記データ</t>
    <rPh sb="0" eb="2">
      <t>サンカ</t>
    </rPh>
    <rPh sb="2" eb="3">
      <t>シツ</t>
    </rPh>
    <rPh sb="3" eb="5">
      <t>ホキ</t>
    </rPh>
    <phoneticPr fontId="8"/>
  </si>
  <si>
    <t>入力する値の説明</t>
    <rPh sb="0" eb="2">
      <t>ニュウリョク</t>
    </rPh>
    <rPh sb="4" eb="5">
      <t>アタイ</t>
    </rPh>
    <rPh sb="6" eb="8">
      <t>セツメイ</t>
    </rPh>
    <phoneticPr fontId="8"/>
  </si>
  <si>
    <t>ＳＢ機構加入者</t>
    <rPh sb="2" eb="4">
      <t>キコウ</t>
    </rPh>
    <rPh sb="4" eb="7">
      <t>カニュウシャ</t>
    </rPh>
    <phoneticPr fontId="12"/>
  </si>
  <si>
    <t>シス投入データ</t>
    <rPh sb="2" eb="4">
      <t>トウニュウ</t>
    </rPh>
    <phoneticPr fontId="12"/>
  </si>
  <si>
    <t>他部署等補記データ</t>
    <rPh sb="0" eb="1">
      <t>タ</t>
    </rPh>
    <rPh sb="1" eb="3">
      <t>ブショ</t>
    </rPh>
    <rPh sb="3" eb="4">
      <t>トウ</t>
    </rPh>
    <rPh sb="4" eb="6">
      <t>ホキ</t>
    </rPh>
    <phoneticPr fontId="8"/>
  </si>
  <si>
    <t>db209</t>
  </si>
  <si>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</si>
  <si>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2"/>
  </si>
  <si>
    <t>適用開始年月日</t>
  </si>
  <si>
    <t>株連絡先</t>
  </si>
  <si>
    <t>統合ＷＥＢ代行会社会社コード</t>
    <rPh sb="0" eb="2">
      <t>トウゴウ</t>
    </rPh>
    <rPh sb="5" eb="9">
      <t>ダイコウカイシャ</t>
    </rPh>
    <rPh sb="9" eb="11">
      <t>カイシャ</t>
    </rPh>
    <phoneticPr fontId="12"/>
  </si>
  <si>
    <t>統合ＷＥＢ代行会社予備会社コード</t>
    <rPh sb="0" eb="2">
      <t>トウゴウ</t>
    </rPh>
    <rPh sb="5" eb="9">
      <t>ダイコウカイシャ</t>
    </rPh>
    <rPh sb="9" eb="11">
      <t>ヨビ</t>
    </rPh>
    <rPh sb="11" eb="13">
      <t>カイシャ</t>
    </rPh>
    <phoneticPr fontId="12"/>
  </si>
  <si>
    <t>ＣＰ機構加入者</t>
    <phoneticPr fontId="12"/>
  </si>
  <si>
    <t>投信機構加入者</t>
    <phoneticPr fontId="12"/>
  </si>
  <si>
    <t>db222</t>
  </si>
  <si>
    <t>銘柄情報計算会社会社コード</t>
    <rPh sb="0" eb="2">
      <t>メイガラ</t>
    </rPh>
    <rPh sb="2" eb="4">
      <t>ジョウホウ</t>
    </rPh>
    <rPh sb="4" eb="8">
      <t>ケイサンカイシャ</t>
    </rPh>
    <rPh sb="8" eb="10">
      <t>カイシャ</t>
    </rPh>
    <phoneticPr fontId="12"/>
  </si>
  <si>
    <t>口座系</t>
    <rPh sb="0" eb="2">
      <t>コウザ</t>
    </rPh>
    <rPh sb="2" eb="3">
      <t>ケイ</t>
    </rPh>
    <phoneticPr fontId="12"/>
  </si>
  <si>
    <t>口座系番号</t>
    <rPh sb="0" eb="2">
      <t>コウザ</t>
    </rPh>
    <rPh sb="2" eb="3">
      <t>ケイ</t>
    </rPh>
    <rPh sb="3" eb="5">
      <t>バンゴウ</t>
    </rPh>
    <phoneticPr fontId="12"/>
  </si>
  <si>
    <t>株式等口座</t>
    <rPh sb="0" eb="2">
      <t>カブシキ</t>
    </rPh>
    <rPh sb="2" eb="3">
      <t>トウ</t>
    </rPh>
    <rPh sb="3" eb="5">
      <t>コウザ</t>
    </rPh>
    <phoneticPr fontId="12"/>
  </si>
  <si>
    <t>区分口座コード</t>
    <rPh sb="0" eb="2">
      <t>クブン</t>
    </rPh>
    <rPh sb="2" eb="4">
      <t>コウザ</t>
    </rPh>
    <phoneticPr fontId="12"/>
  </si>
  <si>
    <t>接続会社利用フラグ</t>
  </si>
  <si>
    <t>ＭＪ夜間バッチ結果配信フラグ</t>
  </si>
  <si>
    <t>口座振替計算会社会社コード</t>
  </si>
  <si>
    <t>株主通知計算会社会社コード</t>
    <phoneticPr fontId="12"/>
  </si>
  <si>
    <t>元利金計算会社会社コード</t>
  </si>
  <si>
    <t>統合ＷＥＢ代行会社会社コード</t>
  </si>
  <si>
    <t>統合ＷＥＢ代行会社予備会社コード</t>
  </si>
  <si>
    <t>加入者ＷＥＢ代行会社会社コード</t>
  </si>
  <si>
    <t>外株口座</t>
    <phoneticPr fontId="12"/>
  </si>
  <si>
    <t>計算会社会社コード</t>
    <phoneticPr fontId="12"/>
  </si>
  <si>
    <t>ＳＢ口座</t>
    <rPh sb="2" eb="4">
      <t>コウザ</t>
    </rPh>
    <phoneticPr fontId="12"/>
  </si>
  <si>
    <t>銘柄情報計算会社会社コード</t>
  </si>
  <si>
    <t>ＣＰ口座</t>
    <phoneticPr fontId="12"/>
  </si>
  <si>
    <t>計算会社会社コード</t>
    <phoneticPr fontId="12"/>
  </si>
  <si>
    <t>投信口座</t>
    <rPh sb="0" eb="2">
      <t>トウシン</t>
    </rPh>
    <rPh sb="2" eb="4">
      <t>コウザ</t>
    </rPh>
    <phoneticPr fontId="12"/>
  </si>
  <si>
    <t>株式等代理人</t>
    <rPh sb="0" eb="3">
      <t>カブシキナド</t>
    </rPh>
    <rPh sb="3" eb="6">
      <t>ダイリニン</t>
    </rPh>
    <phoneticPr fontId="12"/>
  </si>
  <si>
    <t>社債権者計算会社会社コード</t>
  </si>
  <si>
    <t>ＳＢ代理人</t>
    <rPh sb="2" eb="5">
      <t>ダイリニン</t>
    </rPh>
    <phoneticPr fontId="12"/>
  </si>
  <si>
    <t>ＣＰ代理人</t>
    <phoneticPr fontId="12"/>
  </si>
  <si>
    <t>株式等資金決済会社</t>
    <rPh sb="0" eb="2">
      <t>カブシキ</t>
    </rPh>
    <rPh sb="2" eb="3">
      <t>トウ</t>
    </rPh>
    <rPh sb="3" eb="5">
      <t>シキン</t>
    </rPh>
    <rPh sb="5" eb="7">
      <t>ケッサイ</t>
    </rPh>
    <rPh sb="7" eb="9">
      <t>ガイシャ</t>
    </rPh>
    <phoneticPr fontId="12"/>
  </si>
  <si>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</si>
  <si>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</si>
  <si>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</si>
  <si>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</si>
  <si>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</si>
  <si>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</si>
  <si>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</si>
  <si>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2"/>
  </si>
  <si>
    <t>ＣＰ資金決済会社</t>
    <phoneticPr fontId="12"/>
  </si>
  <si>
    <t>投信資金決済会社</t>
    <phoneticPr fontId="12"/>
  </si>
  <si>
    <t>投信受託会社</t>
    <phoneticPr fontId="12"/>
  </si>
  <si>
    <t>株式等発行者</t>
    <phoneticPr fontId="12"/>
  </si>
  <si>
    <t>ＣＰ発行者</t>
    <phoneticPr fontId="12"/>
  </si>
  <si>
    <t>投信発行者</t>
    <phoneticPr fontId="12"/>
  </si>
  <si>
    <t>ＴＡ</t>
    <phoneticPr fontId="12"/>
  </si>
  <si>
    <t>株式事務取扱機関</t>
    <phoneticPr fontId="12"/>
  </si>
  <si>
    <t>決済照合利用会社</t>
    <phoneticPr fontId="12"/>
  </si>
  <si>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</si>
  <si>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</si>
  <si>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</si>
  <si>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</si>
  <si>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</si>
  <si>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</si>
  <si>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</si>
  <si>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</si>
  <si>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</si>
  <si>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</si>
  <si>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</si>
  <si>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１．</t>
    <phoneticPr fontId="4"/>
  </si>
  <si>
    <t>基本事項</t>
    <phoneticPr fontId="4"/>
  </si>
  <si>
    <t>届出事項</t>
    <rPh sb="0" eb="1">
      <t>トド</t>
    </rPh>
    <rPh sb="1" eb="2">
      <t>デ</t>
    </rPh>
    <rPh sb="2" eb="4">
      <t>ジコウ</t>
    </rPh>
    <phoneticPr fontId="4"/>
  </si>
  <si>
    <t>届出内容</t>
    <rPh sb="0" eb="1">
      <t>トド</t>
    </rPh>
    <rPh sb="1" eb="2">
      <t>デ</t>
    </rPh>
    <rPh sb="2" eb="4">
      <t>ナイヨウ</t>
    </rPh>
    <phoneticPr fontId="4"/>
  </si>
  <si>
    <t>適用開始日</t>
    <phoneticPr fontId="4"/>
  </si>
  <si>
    <t>口座管理機関コード</t>
    <phoneticPr fontId="4"/>
  </si>
  <si>
    <t>※3</t>
    <phoneticPr fontId="4"/>
  </si>
  <si>
    <t>　※該当する欄に○をしてください。</t>
    <rPh sb="2" eb="4">
      <t>ガイトウ</t>
    </rPh>
    <rPh sb="6" eb="7">
      <t>ラン</t>
    </rPh>
    <phoneticPr fontId="4"/>
  </si>
  <si>
    <t>機構加入者</t>
    <rPh sb="0" eb="2">
      <t>キコウ</t>
    </rPh>
    <rPh sb="2" eb="5">
      <t>カニュウシャ</t>
    </rPh>
    <phoneticPr fontId="4"/>
  </si>
  <si>
    <t>間接口座管理機関</t>
    <rPh sb="0" eb="2">
      <t>カンセツ</t>
    </rPh>
    <rPh sb="2" eb="4">
      <t>コウザ</t>
    </rPh>
    <rPh sb="4" eb="6">
      <t>カンリ</t>
    </rPh>
    <rPh sb="6" eb="8">
      <t>キカン</t>
    </rPh>
    <phoneticPr fontId="4"/>
  </si>
  <si>
    <r>
      <t>・開設済の全ての区分口座又は顧客口所在コードを対象とする担当者を選任する場合は、２．のみを御記入ください。
　区分口座又は顧客口所在コードごとに担当者を選任する場合は、３．のみを御記入ください。
・担当者は、正担当者１名及び副担当者１名以上を届け出てください</t>
    </r>
    <r>
      <rPr>
        <u/>
        <sz val="11"/>
        <rFont val="游ゴシック"/>
        <family val="3"/>
        <charset val="128"/>
      </rPr>
      <t>（変更がない担当者を含めて全員分を御記入ください。）</t>
    </r>
    <r>
      <rPr>
        <sz val="11"/>
        <rFont val="游ゴシック"/>
        <family val="3"/>
        <charset val="128"/>
      </rPr>
      <t>。</t>
    </r>
    <rPh sb="17" eb="19">
      <t>ショザイ</t>
    </rPh>
    <rPh sb="28" eb="31">
      <t>タントウシャ</t>
    </rPh>
    <rPh sb="32" eb="34">
      <t>センニン</t>
    </rPh>
    <rPh sb="36" eb="38">
      <t>バアイ</t>
    </rPh>
    <rPh sb="45" eb="46">
      <t>ゴ</t>
    </rPh>
    <rPh sb="46" eb="48">
      <t>キニュウ</t>
    </rPh>
    <rPh sb="72" eb="75">
      <t>タントウシャ</t>
    </rPh>
    <rPh sb="76" eb="78">
      <t>センニン</t>
    </rPh>
    <rPh sb="80" eb="82">
      <t>バアイ</t>
    </rPh>
    <phoneticPr fontId="4"/>
  </si>
  <si>
    <t>２．</t>
    <phoneticPr fontId="4"/>
  </si>
  <si>
    <t>開設済の全ての区分口座又は顧客口所在コードを対象とする担当者を選任する場合</t>
    <rPh sb="0" eb="2">
      <t>カイセツ</t>
    </rPh>
    <rPh sb="2" eb="3">
      <t>スミ</t>
    </rPh>
    <rPh sb="4" eb="5">
      <t>スベ</t>
    </rPh>
    <rPh sb="7" eb="9">
      <t>クブン</t>
    </rPh>
    <rPh sb="9" eb="11">
      <t>コウザ</t>
    </rPh>
    <rPh sb="11" eb="12">
      <t>マタ</t>
    </rPh>
    <rPh sb="13" eb="15">
      <t>コキャク</t>
    </rPh>
    <rPh sb="15" eb="16">
      <t>グチ</t>
    </rPh>
    <rPh sb="16" eb="18">
      <t>ショザイ</t>
    </rPh>
    <rPh sb="22" eb="24">
      <t>タイショウ</t>
    </rPh>
    <rPh sb="27" eb="30">
      <t>タントウシャ</t>
    </rPh>
    <phoneticPr fontId="4"/>
  </si>
  <si>
    <t>副担当者</t>
    <rPh sb="0" eb="1">
      <t>フク</t>
    </rPh>
    <rPh sb="1" eb="3">
      <t>タントウ</t>
    </rPh>
    <rPh sb="3" eb="4">
      <t>シャ</t>
    </rPh>
    <phoneticPr fontId="4"/>
  </si>
  <si>
    <t>役職名</t>
    <rPh sb="0" eb="2">
      <t>ヤクショク</t>
    </rPh>
    <rPh sb="2" eb="3">
      <t>メイ</t>
    </rPh>
    <phoneticPr fontId="4"/>
  </si>
  <si>
    <t>氏名</t>
    <rPh sb="0" eb="2">
      <t>シメイ</t>
    </rPh>
    <phoneticPr fontId="4"/>
  </si>
  <si>
    <t>電話番号</t>
    <rPh sb="0" eb="2">
      <t>デンワ</t>
    </rPh>
    <rPh sb="2" eb="4">
      <t>バンゴウ</t>
    </rPh>
    <phoneticPr fontId="4"/>
  </si>
  <si>
    <t>e-mail</t>
    <phoneticPr fontId="4"/>
  </si>
  <si>
    <t>FAX番号</t>
    <rPh sb="3" eb="5">
      <t>バンゴウ</t>
    </rPh>
    <phoneticPr fontId="4"/>
  </si>
  <si>
    <t>郵便番号</t>
    <rPh sb="0" eb="2">
      <t>ユウビン</t>
    </rPh>
    <rPh sb="2" eb="4">
      <t>バンゴウ</t>
    </rPh>
    <phoneticPr fontId="4"/>
  </si>
  <si>
    <t>３．</t>
    <phoneticPr fontId="4"/>
  </si>
  <si>
    <t>区分口座又は顧客口所在コードごとに担当者を選任する場合</t>
    <phoneticPr fontId="4"/>
  </si>
  <si>
    <t>a．</t>
    <phoneticPr fontId="4"/>
  </si>
  <si>
    <t>　区分口座又は顧客口所在コード※4</t>
    <phoneticPr fontId="4"/>
  </si>
  <si>
    <t>e-mail</t>
    <phoneticPr fontId="4"/>
  </si>
  <si>
    <t>b．</t>
    <phoneticPr fontId="4"/>
  </si>
  <si>
    <t>　区分口座又は顧客口所在コード※4</t>
    <phoneticPr fontId="4"/>
  </si>
  <si>
    <t>e-mail</t>
    <phoneticPr fontId="4"/>
  </si>
  <si>
    <t>c．</t>
    <phoneticPr fontId="4"/>
  </si>
  <si>
    <t>　区分口座又は顧客口所在コード※4</t>
    <phoneticPr fontId="4"/>
  </si>
  <si>
    <t>〈備考〉</t>
    <phoneticPr fontId="4"/>
  </si>
  <si>
    <t>※1</t>
    <phoneticPr fontId="4"/>
  </si>
  <si>
    <t>※2</t>
    <phoneticPr fontId="4"/>
  </si>
  <si>
    <t>※3</t>
    <phoneticPr fontId="4"/>
  </si>
  <si>
    <t>区分コード（銀行の場合は「0」、証券会社等の場合は「1」）及び統一金融機関コード又は</t>
    <phoneticPr fontId="4"/>
  </si>
  <si>
    <t>証券会社等標準コード4桁を半角数字5桁で御記入ください。</t>
    <phoneticPr fontId="4"/>
  </si>
  <si>
    <t>※4</t>
    <phoneticPr fontId="4"/>
  </si>
  <si>
    <t>「区分口座又は顧客口所在コード」欄では対象とする区分口座又は顧客口所在コード（２桁）を１枡に</t>
    <phoneticPr fontId="4"/>
  </si>
  <si>
    <t>御記入ください。複数の連続するコードを記入するときは、コードとコードの間に「～」を</t>
    <rPh sb="0" eb="3">
      <t>ゴキニュウ</t>
    </rPh>
    <phoneticPr fontId="4"/>
  </si>
  <si>
    <t>使用していただいても結構です（例「２０～３０」）。</t>
    <phoneticPr fontId="4"/>
  </si>
  <si>
    <t>・当機構及び当社は、本届出書に記載された個人情報を、「社債、株式等の振替に関する法律」に基づき主務大臣から認可された業務など、当機構及び当社の業務を円滑に遂行するため、また、本届出に基づく責任者及び担当者と当機構及び当社との間の事務連絡を行うため、利用させていただきます。</t>
    <phoneticPr fontId="4"/>
  </si>
  <si>
    <t>（全制度・サービス共通）</t>
    <phoneticPr fontId="4"/>
  </si>
  <si>
    <t>口座管理機関コード</t>
    <rPh sb="0" eb="2">
      <t>コウザ</t>
    </rPh>
    <rPh sb="2" eb="4">
      <t>カンリ</t>
    </rPh>
    <rPh sb="4" eb="6">
      <t>キカン</t>
    </rPh>
    <phoneticPr fontId="4"/>
  </si>
  <si>
    <t>ルックアップ</t>
    <phoneticPr fontId="4"/>
  </si>
  <si>
    <t>規定</t>
    <phoneticPr fontId="4"/>
  </si>
  <si>
    <t>届出非表示項目</t>
    <phoneticPr fontId="4"/>
  </si>
  <si>
    <t>規定値（""(Null値)）</t>
    <phoneticPr fontId="4"/>
  </si>
  <si>
    <t>ルックアップ</t>
    <phoneticPr fontId="4"/>
  </si>
  <si>
    <t>外株連絡先</t>
    <rPh sb="0" eb="2">
      <t>ガイカブ</t>
    </rPh>
    <rPh sb="2" eb="5">
      <t>レンラクサキ</t>
    </rPh>
    <phoneticPr fontId="4"/>
  </si>
  <si>
    <t>対象外</t>
    <rPh sb="0" eb="3">
      <t>タイショウガイ</t>
    </rPh>
    <phoneticPr fontId="4"/>
  </si>
  <si>
    <t>-</t>
    <phoneticPr fontId="4"/>
  </si>
  <si>
    <t>-</t>
    <phoneticPr fontId="4"/>
  </si>
  <si>
    <t>口座管理機関コード</t>
    <rPh sb="0" eb="6">
      <t>コウザカンリキカン</t>
    </rPh>
    <phoneticPr fontId="4"/>
  </si>
  <si>
    <t>ルックアップ</t>
    <phoneticPr fontId="4"/>
  </si>
  <si>
    <t>ルックアップ</t>
    <phoneticPr fontId="4"/>
  </si>
  <si>
    <t>規定</t>
    <phoneticPr fontId="4"/>
  </si>
  <si>
    <t>規定値（""(Null値)）</t>
    <phoneticPr fontId="4"/>
  </si>
  <si>
    <t>会社コードをキーにしてルックアップ</t>
    <rPh sb="0" eb="2">
      <t>カイシャ</t>
    </rPh>
    <phoneticPr fontId="4"/>
  </si>
  <si>
    <t>会社コードをキーにしてルックアップ</t>
    <phoneticPr fontId="4"/>
  </si>
  <si>
    <t>ルックアップ</t>
    <phoneticPr fontId="4"/>
  </si>
  <si>
    <t>ルックアップ</t>
    <phoneticPr fontId="4"/>
  </si>
  <si>
    <t>-</t>
    <phoneticPr fontId="4"/>
  </si>
  <si>
    <t>-</t>
    <phoneticPr fontId="4"/>
  </si>
  <si>
    <t>-</t>
    <phoneticPr fontId="4"/>
  </si>
  <si>
    <t>-</t>
    <phoneticPr fontId="4"/>
  </si>
  <si>
    <t>ルックアップ</t>
    <phoneticPr fontId="4"/>
  </si>
  <si>
    <t>規定</t>
    <phoneticPr fontId="4"/>
  </si>
  <si>
    <t>届出非表示項目</t>
    <phoneticPr fontId="4"/>
  </si>
  <si>
    <t>会社コードをキーにしてルックアップ</t>
    <phoneticPr fontId="4"/>
  </si>
  <si>
    <t>db209</t>
    <phoneticPr fontId="4"/>
  </si>
  <si>
    <t>db220</t>
    <phoneticPr fontId="4"/>
  </si>
  <si>
    <t>db224</t>
    <phoneticPr fontId="4"/>
  </si>
  <si>
    <t>FAX番号の追加</t>
    <rPh sb="3" eb="5">
      <t>バンゴウ</t>
    </rPh>
    <rPh sb="6" eb="8">
      <t>ツイカ</t>
    </rPh>
    <phoneticPr fontId="4"/>
  </si>
  <si>
    <t>ー</t>
  </si>
  <si>
    <t>（PSMS　国内）（業責）FAX番号</t>
    <rPh sb="16" eb="18">
      <t>バンゴウ</t>
    </rPh>
    <phoneticPr fontId="4"/>
  </si>
  <si>
    <t>（PSMS　国内）（業副）FAX番号</t>
    <rPh sb="16" eb="18">
      <t>バンゴウ</t>
    </rPh>
    <phoneticPr fontId="4"/>
  </si>
  <si>
    <t>（PSMS　国内）（シス責）FAX番号</t>
    <rPh sb="17" eb="19">
      <t>バンゴウ</t>
    </rPh>
    <phoneticPr fontId="4"/>
  </si>
  <si>
    <t>（PSMS　国内）（シス副）FAX番号</t>
    <rPh sb="17" eb="19">
      <t>バンゴウ</t>
    </rPh>
    <phoneticPr fontId="4"/>
  </si>
  <si>
    <t>（PSMS　非居住）（業責）FAX番号</t>
    <rPh sb="17" eb="19">
      <t>バンゴウ</t>
    </rPh>
    <phoneticPr fontId="4"/>
  </si>
  <si>
    <t>（PSMS　非居住）（業副）FAX番号</t>
    <rPh sb="17" eb="19">
      <t>バンゴウ</t>
    </rPh>
    <phoneticPr fontId="4"/>
  </si>
  <si>
    <t>（PSMS　非居住）（シス責）FAX番号</t>
    <rPh sb="18" eb="20">
      <t>バンゴウ</t>
    </rPh>
    <phoneticPr fontId="4"/>
  </si>
  <si>
    <t>（PSMS　非居住）（シス副）FAX番号</t>
    <rPh sb="18" eb="20">
      <t>バンゴウ</t>
    </rPh>
    <phoneticPr fontId="4"/>
  </si>
  <si>
    <t>（PSMS）（決済代理）（業責）FAX番号</t>
    <rPh sb="19" eb="21">
      <t>バンゴウ</t>
    </rPh>
    <phoneticPr fontId="4"/>
  </si>
  <si>
    <t>（PSMS）（決済代理）（業副）FAX番号</t>
    <rPh sb="19" eb="21">
      <t>バンゴウ</t>
    </rPh>
    <phoneticPr fontId="4"/>
  </si>
  <si>
    <t>（PSMS）（決済代理）（シス責）FAX番号</t>
    <rPh sb="20" eb="22">
      <t>バンゴウ</t>
    </rPh>
    <phoneticPr fontId="4"/>
  </si>
  <si>
    <t>（PSMS）（決済代理）（シス副）FAX番号</t>
    <rPh sb="20" eb="22">
      <t>バンゴウ</t>
    </rPh>
    <phoneticPr fontId="4"/>
  </si>
  <si>
    <t>（PSMS　国内）（業務代行）（業責）FAX番号</t>
    <rPh sb="22" eb="24">
      <t>バンゴウ</t>
    </rPh>
    <phoneticPr fontId="4"/>
  </si>
  <si>
    <t>（PSMS　国内）（業務代行）（業副）FAX番号</t>
    <rPh sb="22" eb="24">
      <t>バンゴウ</t>
    </rPh>
    <phoneticPr fontId="4"/>
  </si>
  <si>
    <t>（PSMS　非居住）（業務代行）（業責）FAX番号</t>
    <rPh sb="23" eb="25">
      <t>バンゴウ</t>
    </rPh>
    <phoneticPr fontId="4"/>
  </si>
  <si>
    <t>（PSMS　非居住）（業務代行）（業副）FAX番号</t>
    <rPh sb="23" eb="25">
      <t>バンゴウ</t>
    </rPh>
    <phoneticPr fontId="4"/>
  </si>
  <si>
    <t>（PSMS　国内窓口）FAX番号</t>
    <rPh sb="14" eb="16">
      <t>バンゴウ</t>
    </rPh>
    <phoneticPr fontId="4"/>
  </si>
  <si>
    <t>（PSMS　非居住窓口）FAX番号</t>
    <rPh sb="15" eb="17">
      <t>バンゴウ</t>
    </rPh>
    <phoneticPr fontId="4"/>
  </si>
  <si>
    <t>（PSMS　決済代理窓口）FAX番号</t>
    <rPh sb="16" eb="18">
      <t>バンゴウ</t>
    </rPh>
    <phoneticPr fontId="4"/>
  </si>
  <si>
    <t>（PSMS　業務代行国内窓口）FAX番号</t>
    <rPh sb="18" eb="20">
      <t>バンゴウ</t>
    </rPh>
    <phoneticPr fontId="4"/>
  </si>
  <si>
    <t>（PSMS　業務代行非居住窓口）FAX番号</t>
    <rPh sb="19" eb="21">
      <t>バンゴウ</t>
    </rPh>
    <phoneticPr fontId="4"/>
  </si>
  <si>
    <t>利用開始年月日（CO用）</t>
    <phoneticPr fontId="4"/>
  </si>
  <si>
    <t>[入力規則]
YYYY/MM/DD形式</t>
    <phoneticPr fontId="4"/>
  </si>
  <si>
    <t>[入力規則]
YYYY/MM/DD</t>
    <phoneticPr fontId="4"/>
  </si>
  <si>
    <t>レコード開始年月日（CO用）</t>
    <phoneticPr fontId="4"/>
  </si>
  <si>
    <t>シ ス テ ム 取 扱 副 責 任 者</t>
    <phoneticPr fontId="4"/>
  </si>
  <si>
    <t>正担当者　※入力必須</t>
    <rPh sb="0" eb="1">
      <t>セイ</t>
    </rPh>
    <rPh sb="1" eb="4">
      <t>タントウシャ</t>
    </rPh>
    <rPh sb="6" eb="8">
      <t>ニュウリョク</t>
    </rPh>
    <rPh sb="8" eb="10">
      <t>ヒッス</t>
    </rPh>
    <phoneticPr fontId="4"/>
  </si>
  <si>
    <t>副担当者　※入力任意</t>
    <rPh sb="0" eb="1">
      <t>フク</t>
    </rPh>
    <rPh sb="1" eb="4">
      <t>タントウシャ</t>
    </rPh>
    <rPh sb="6" eb="8">
      <t>ニュウリョク</t>
    </rPh>
    <rPh sb="8" eb="10">
      <t>ニンイ</t>
    </rPh>
    <phoneticPr fontId="4"/>
  </si>
  <si>
    <t>過日変更の場合は、「速やかに変更する」を選択してください。</t>
    <rPh sb="0" eb="2">
      <t>カジツ</t>
    </rPh>
    <rPh sb="2" eb="4">
      <t>ヘンコウ</t>
    </rPh>
    <rPh sb="5" eb="7">
      <t>バアイ</t>
    </rPh>
    <rPh sb="10" eb="11">
      <t>スミ</t>
    </rPh>
    <rPh sb="14" eb="16">
      <t>ヘンコウ</t>
    </rPh>
    <rPh sb="20" eb="22">
      <t>センタク</t>
    </rPh>
    <phoneticPr fontId="4"/>
  </si>
  <si>
    <t>現在、株式等振替制度に制度参加していない場合</t>
    <phoneticPr fontId="4"/>
  </si>
  <si>
    <t>新規：</t>
    <rPh sb="0" eb="2">
      <t>シンキ</t>
    </rPh>
    <phoneticPr fontId="4"/>
  </si>
  <si>
    <t>変更：</t>
    <rPh sb="0" eb="2">
      <t>ヘンコウ</t>
    </rPh>
    <phoneticPr fontId="4"/>
  </si>
  <si>
    <t>変更時に適用開始日を指定する場合は、５営業日以上先の日付を西暦・半角で御記入ください。</t>
    <rPh sb="0" eb="2">
      <t>ヘンコウ</t>
    </rPh>
    <rPh sb="2" eb="3">
      <t>ジ</t>
    </rPh>
    <rPh sb="22" eb="24">
      <t>イジョウ</t>
    </rPh>
    <rPh sb="24" eb="25">
      <t>サキ</t>
    </rPh>
    <rPh sb="26" eb="28">
      <t>ヒヅケ</t>
    </rPh>
    <rPh sb="35" eb="36">
      <t>ゴ</t>
    </rPh>
    <phoneticPr fontId="4"/>
  </si>
  <si>
    <t>現在、一般債振替制度に制度参加又は銘柄の取扱いを同意していない場合</t>
    <rPh sb="3" eb="5">
      <t>イッパン</t>
    </rPh>
    <rPh sb="5" eb="6">
      <t>サイ</t>
    </rPh>
    <rPh sb="6" eb="8">
      <t>フリカエ</t>
    </rPh>
    <phoneticPr fontId="4"/>
  </si>
  <si>
    <t>既に、一般債振替制度に制度参加又は銘柄の取扱いを同意している場合</t>
    <rPh sb="15" eb="16">
      <t>マタ</t>
    </rPh>
    <phoneticPr fontId="4"/>
  </si>
  <si>
    <t>既に、株式等振替制度に制度参加している場合</t>
    <phoneticPr fontId="4"/>
  </si>
  <si>
    <t>現在、短期社債振替制度に制度参加又は銘柄の取扱いを同意していない場合</t>
    <rPh sb="3" eb="5">
      <t>タンキ</t>
    </rPh>
    <rPh sb="5" eb="7">
      <t>シャサイ</t>
    </rPh>
    <rPh sb="7" eb="9">
      <t>フリカエ</t>
    </rPh>
    <phoneticPr fontId="4"/>
  </si>
  <si>
    <t>既に、短期社債振替制度に制度参加又は銘柄の取扱いを同意している場合</t>
    <rPh sb="16" eb="17">
      <t>マタ</t>
    </rPh>
    <phoneticPr fontId="4"/>
  </si>
  <si>
    <t>現在、投資信託振替制度に制度参加又は銘柄の取扱いを同意していない場合</t>
    <rPh sb="3" eb="5">
      <t>トウシ</t>
    </rPh>
    <rPh sb="5" eb="7">
      <t>シンタク</t>
    </rPh>
    <rPh sb="7" eb="9">
      <t>フリカエ</t>
    </rPh>
    <phoneticPr fontId="4"/>
  </si>
  <si>
    <t>既に、投資信託振替制度に制度参加又は銘柄の取扱いを同意している場合</t>
    <rPh sb="16" eb="17">
      <t>マタ</t>
    </rPh>
    <phoneticPr fontId="4"/>
  </si>
  <si>
    <t>現在、外国株券等保管振替決済制度に制度参加していない場合</t>
    <rPh sb="3" eb="5">
      <t>ガイコク</t>
    </rPh>
    <rPh sb="5" eb="8">
      <t>カブケンナド</t>
    </rPh>
    <rPh sb="8" eb="10">
      <t>ホカン</t>
    </rPh>
    <rPh sb="10" eb="12">
      <t>フリカエ</t>
    </rPh>
    <rPh sb="12" eb="14">
      <t>ケッサイ</t>
    </rPh>
    <rPh sb="14" eb="16">
      <t>セイド</t>
    </rPh>
    <phoneticPr fontId="4"/>
  </si>
  <si>
    <t>既に、外国株券等保管振替決済制度に制度参加している場合</t>
    <phoneticPr fontId="4"/>
  </si>
  <si>
    <t>現在、一般振替ＤＶＰ制度に制度参加していない場合</t>
    <rPh sb="3" eb="5">
      <t>イッパン</t>
    </rPh>
    <rPh sb="5" eb="7">
      <t>フリカエ</t>
    </rPh>
    <rPh sb="10" eb="12">
      <t>セイド</t>
    </rPh>
    <phoneticPr fontId="4"/>
  </si>
  <si>
    <t>既に、一般振替ＤＶＰ制度に制度参加している場合</t>
    <phoneticPr fontId="4"/>
  </si>
  <si>
    <t>過日変更の場合は、「速やかに適用する」を選択してください。</t>
    <rPh sb="0" eb="2">
      <t>カジツ</t>
    </rPh>
    <rPh sb="2" eb="4">
      <t>ヘンコウ</t>
    </rPh>
    <rPh sb="5" eb="7">
      <t>バアイ</t>
    </rPh>
    <rPh sb="10" eb="11">
      <t>スミ</t>
    </rPh>
    <rPh sb="14" eb="16">
      <t>テキヨウ</t>
    </rPh>
    <rPh sb="20" eb="22">
      <t>センタク</t>
    </rPh>
    <phoneticPr fontId="4"/>
  </si>
  <si>
    <t>金融機関識別コード</t>
    <rPh sb="0" eb="2">
      <t>キンユウ</t>
    </rPh>
    <rPh sb="2" eb="4">
      <t>キカン</t>
    </rPh>
    <rPh sb="4" eb="6">
      <t>シキベツ</t>
    </rPh>
    <phoneticPr fontId="4"/>
  </si>
  <si>
    <t>「決済照合システム　連絡窓口一覧」に掲載する連絡窓口情報について御記入ください。「決済照合システム　連絡窓口一覧」として、Target保振サイトにて開示いたしますので、あらかじめ御了承ください。</t>
    <rPh sb="67" eb="69">
      <t>ホフリ</t>
    </rPh>
    <rPh sb="89" eb="92">
      <t>ゴリョウショウ</t>
    </rPh>
    <phoneticPr fontId="4"/>
  </si>
  <si>
    <t>※12</t>
  </si>
  <si>
    <t>※13</t>
  </si>
  <si>
    <t>業務代行者が届け出た責任者を指定 ※12</t>
    <rPh sb="0" eb="2">
      <t>ギョウム</t>
    </rPh>
    <rPh sb="2" eb="4">
      <t>ダイコウ</t>
    </rPh>
    <rPh sb="4" eb="5">
      <t>シャ</t>
    </rPh>
    <rPh sb="6" eb="7">
      <t>トド</t>
    </rPh>
    <rPh sb="8" eb="9">
      <t>デ</t>
    </rPh>
    <rPh sb="10" eb="13">
      <t>セキニンシャ</t>
    </rPh>
    <rPh sb="14" eb="16">
      <t>シテイ</t>
    </rPh>
    <phoneticPr fontId="4"/>
  </si>
  <si>
    <t>業 務 取 扱 副 責 任 者 ※11</t>
    <rPh sb="8" eb="9">
      <t>フク</t>
    </rPh>
    <phoneticPr fontId="4"/>
  </si>
  <si>
    <t>※11</t>
  </si>
  <si>
    <t>　決済代理人が届け出た責任者を指定 ※10</t>
    <rPh sb="1" eb="3">
      <t>ケッサイ</t>
    </rPh>
    <rPh sb="3" eb="6">
      <t>ダイリニン</t>
    </rPh>
    <rPh sb="7" eb="8">
      <t>トド</t>
    </rPh>
    <rPh sb="9" eb="10">
      <t>デ</t>
    </rPh>
    <rPh sb="11" eb="14">
      <t>セキニンシャ</t>
    </rPh>
    <rPh sb="15" eb="17">
      <t>シテイ</t>
    </rPh>
    <phoneticPr fontId="4"/>
  </si>
  <si>
    <t>※10</t>
  </si>
  <si>
    <t>シ ス テ ム 取 扱 責 任 者 ※9</t>
  </si>
  <si>
    <t>シ ス テ ム 取 扱 副 責 任 者 ※9</t>
    <rPh sb="12" eb="13">
      <t>フク</t>
    </rPh>
    <phoneticPr fontId="4"/>
  </si>
  <si>
    <t>※9</t>
  </si>
  <si>
    <t>e-mail ※8</t>
  </si>
  <si>
    <t>※8</t>
  </si>
  <si>
    <t>電話番号 ※7</t>
    <rPh sb="0" eb="2">
      <t>デンワ</t>
    </rPh>
    <rPh sb="2" eb="4">
      <t>バンゴウ</t>
    </rPh>
    <phoneticPr fontId="4"/>
  </si>
  <si>
    <t>※7</t>
  </si>
  <si>
    <t>決済代理人又は業務代行者が届け出た責任者を指定 ※6</t>
    <rPh sb="0" eb="2">
      <t>ケッサイ</t>
    </rPh>
    <rPh sb="2" eb="5">
      <t>ダイリニン</t>
    </rPh>
    <rPh sb="5" eb="6">
      <t>マタ</t>
    </rPh>
    <rPh sb="7" eb="9">
      <t>ギョウム</t>
    </rPh>
    <rPh sb="9" eb="11">
      <t>ダイコウ</t>
    </rPh>
    <rPh sb="11" eb="12">
      <t>シャ</t>
    </rPh>
    <rPh sb="13" eb="14">
      <t>トド</t>
    </rPh>
    <rPh sb="15" eb="16">
      <t>デ</t>
    </rPh>
    <rPh sb="17" eb="20">
      <t>セキニンシャ</t>
    </rPh>
    <rPh sb="21" eb="23">
      <t>シテイ</t>
    </rPh>
    <phoneticPr fontId="4"/>
  </si>
  <si>
    <t>業 務 取 扱 副 責 任 者 ※5</t>
    <rPh sb="8" eb="9">
      <t>フク</t>
    </rPh>
    <phoneticPr fontId="4"/>
  </si>
  <si>
    <t>2．参加形態ごとの業務取扱責任者及びシステム取扱責任者 ※4</t>
    <rPh sb="2" eb="4">
      <t>サンカ</t>
    </rPh>
    <rPh sb="4" eb="6">
      <t>ケイタイ</t>
    </rPh>
    <rPh sb="9" eb="11">
      <t>ギョウム</t>
    </rPh>
    <rPh sb="11" eb="13">
      <t>トリアツカ</t>
    </rPh>
    <rPh sb="13" eb="16">
      <t>セキニンシャ</t>
    </rPh>
    <rPh sb="16" eb="17">
      <t>オヨ</t>
    </rPh>
    <rPh sb="22" eb="24">
      <t>トリアツカ</t>
    </rPh>
    <rPh sb="24" eb="27">
      <t>セキニンシャ</t>
    </rPh>
    <phoneticPr fontId="4"/>
  </si>
  <si>
    <t>3．連絡窓口の開示 ※4 ※13</t>
    <rPh sb="2" eb="4">
      <t>レンラク</t>
    </rPh>
    <rPh sb="4" eb="6">
      <t>マドグチ</t>
    </rPh>
    <rPh sb="7" eb="9">
      <t>カイジ</t>
    </rPh>
    <phoneticPr fontId="4"/>
  </si>
  <si>
    <t>※2</t>
    <phoneticPr fontId="4"/>
  </si>
  <si>
    <t>※3</t>
    <phoneticPr fontId="4"/>
  </si>
  <si>
    <t>※3</t>
    <phoneticPr fontId="4"/>
  </si>
  <si>
    <t>金融機関識別コードを半角数字5桁又は半角英数字8桁で御記入ください。</t>
    <rPh sb="0" eb="2">
      <t>キンユウ</t>
    </rPh>
    <rPh sb="2" eb="4">
      <t>キカン</t>
    </rPh>
    <rPh sb="4" eb="6">
      <t>シキベツ</t>
    </rPh>
    <phoneticPr fontId="4"/>
  </si>
  <si>
    <t>種別※14</t>
    <rPh sb="0" eb="2">
      <t>シュベツ</t>
    </rPh>
    <phoneticPr fontId="4"/>
  </si>
  <si>
    <t>※14</t>
    <phoneticPr fontId="4"/>
  </si>
  <si>
    <t>連絡窓口として決済代理人又は業務代行者を指定する場合には、その別を選択してください。</t>
    <rPh sb="0" eb="2">
      <t>レンラク</t>
    </rPh>
    <rPh sb="2" eb="4">
      <t>マドグチ</t>
    </rPh>
    <rPh sb="7" eb="9">
      <t>ケッサイ</t>
    </rPh>
    <rPh sb="9" eb="12">
      <t>ダイリニン</t>
    </rPh>
    <rPh sb="12" eb="13">
      <t>マタ</t>
    </rPh>
    <rPh sb="14" eb="16">
      <t>ギョウム</t>
    </rPh>
    <rPh sb="16" eb="18">
      <t>ダイコウ</t>
    </rPh>
    <rPh sb="18" eb="19">
      <t>シャ</t>
    </rPh>
    <rPh sb="20" eb="22">
      <t>シテイ</t>
    </rPh>
    <rPh sb="24" eb="26">
      <t>バアイ</t>
    </rPh>
    <rPh sb="31" eb="32">
      <t>ベツ</t>
    </rPh>
    <rPh sb="33" eb="35">
      <t>センタク</t>
    </rPh>
    <phoneticPr fontId="4"/>
  </si>
  <si>
    <t>現在、決済照合システムを利用していない場合</t>
    <rPh sb="3" eb="5">
      <t>ケッサイ</t>
    </rPh>
    <rPh sb="5" eb="7">
      <t>ショウゴウ</t>
    </rPh>
    <rPh sb="12" eb="14">
      <t>リヨウ</t>
    </rPh>
    <phoneticPr fontId="4"/>
  </si>
  <si>
    <t>既に、決済照合システムを利用している場合</t>
    <rPh sb="0" eb="1">
      <t>スデ</t>
    </rPh>
    <rPh sb="3" eb="5">
      <t>ケッサイ</t>
    </rPh>
    <rPh sb="5" eb="7">
      <t>ショウゴウ</t>
    </rPh>
    <rPh sb="12" eb="14">
      <t>リヨウ</t>
    </rPh>
    <phoneticPr fontId="4"/>
  </si>
  <si>
    <t>変更の届け出の場合は、「速やかに適用する」又は「適用開始日を指定する」を選択してください。</t>
    <rPh sb="0" eb="2">
      <t>ヘンコウ</t>
    </rPh>
    <rPh sb="3" eb="4">
      <t>トド</t>
    </rPh>
    <rPh sb="5" eb="6">
      <t>デ</t>
    </rPh>
    <rPh sb="7" eb="9">
      <t>バアイ</t>
    </rPh>
    <rPh sb="12" eb="13">
      <t>スミ</t>
    </rPh>
    <rPh sb="16" eb="18">
      <t>テキヨウ</t>
    </rPh>
    <rPh sb="21" eb="22">
      <t>マタ</t>
    </rPh>
    <rPh sb="24" eb="26">
      <t>テキヨウ</t>
    </rPh>
    <rPh sb="26" eb="28">
      <t>カイシ</t>
    </rPh>
    <rPh sb="28" eb="29">
      <t>ビ</t>
    </rPh>
    <rPh sb="30" eb="32">
      <t>シテイ</t>
    </rPh>
    <rPh sb="36" eb="38">
      <t>センタク</t>
    </rPh>
    <phoneticPr fontId="4"/>
  </si>
  <si>
    <t>「速やかに適用する」場合には、届け出を頂いてから５営業日前後で変更を反映します。</t>
    <rPh sb="1" eb="2">
      <t>スミ</t>
    </rPh>
    <rPh sb="5" eb="7">
      <t>テキヨウ</t>
    </rPh>
    <rPh sb="10" eb="12">
      <t>バアイ</t>
    </rPh>
    <rPh sb="15" eb="16">
      <t>トド</t>
    </rPh>
    <rPh sb="17" eb="18">
      <t>デ</t>
    </rPh>
    <rPh sb="19" eb="20">
      <t>イタダ</t>
    </rPh>
    <rPh sb="25" eb="28">
      <t>エイギョウビ</t>
    </rPh>
    <rPh sb="28" eb="30">
      <t>ゼンゴ</t>
    </rPh>
    <rPh sb="31" eb="33">
      <t>ヘンコウ</t>
    </rPh>
    <rPh sb="34" eb="36">
      <t>ハンエイ</t>
    </rPh>
    <phoneticPr fontId="4"/>
  </si>
  <si>
    <t>現在、株式等振替制度に口座管理機関として制度参加していない場合</t>
    <rPh sb="11" eb="13">
      <t>コウザ</t>
    </rPh>
    <rPh sb="13" eb="15">
      <t>カンリ</t>
    </rPh>
    <rPh sb="15" eb="17">
      <t>キカン</t>
    </rPh>
    <phoneticPr fontId="4"/>
  </si>
  <si>
    <t>既に、株式等振替制度に口座管理機関として制度参加している場合</t>
    <rPh sb="11" eb="13">
      <t>コウザ</t>
    </rPh>
    <rPh sb="13" eb="15">
      <t>カンリ</t>
    </rPh>
    <rPh sb="15" eb="17">
      <t>キカン</t>
    </rPh>
    <phoneticPr fontId="4"/>
  </si>
  <si>
    <t>所属部署、役職名及び氏名</t>
    <rPh sb="0" eb="2">
      <t>ショゾク</t>
    </rPh>
    <rPh sb="2" eb="4">
      <t>ブショ</t>
    </rPh>
    <phoneticPr fontId="4"/>
  </si>
  <si>
    <t>・FIAMIの場合は、口座管理機関コード５桁＋顧客口所在コード２桁を記載
・FIAMI以外の場合には、参加形態にかかわらず規定値として「9999999」を設定
※国内間接も「9999999」。本項目は、口座管理機関コードが同じ法人について、顧客口所在コードごとに連絡先が異なるＦＩＡＭＩを識別するために用意された項目。国内間接は顧客口所在コードごとに連絡先を変更する運用を認めていない。</t>
    <rPh sb="11" eb="13">
      <t>コウザ</t>
    </rPh>
    <rPh sb="13" eb="15">
      <t>カンリ</t>
    </rPh>
    <rPh sb="15" eb="17">
      <t>キカン</t>
    </rPh>
    <rPh sb="21" eb="22">
      <t>ケタ</t>
    </rPh>
    <rPh sb="23" eb="25">
      <t>コキャク</t>
    </rPh>
    <rPh sb="25" eb="26">
      <t>グチ</t>
    </rPh>
    <rPh sb="26" eb="28">
      <t>ショザイ</t>
    </rPh>
    <rPh sb="32" eb="33">
      <t>ケタ</t>
    </rPh>
    <rPh sb="34" eb="36">
      <t>キサイ</t>
    </rPh>
    <rPh sb="51" eb="53">
      <t>サンカ</t>
    </rPh>
    <rPh sb="53" eb="55">
      <t>ケイタイ</t>
    </rPh>
    <rPh sb="81" eb="83">
      <t>コクナイ</t>
    </rPh>
    <rPh sb="83" eb="85">
      <t>カンセツ</t>
    </rPh>
    <rPh sb="96" eb="97">
      <t>ホン</t>
    </rPh>
    <rPh sb="97" eb="99">
      <t>コウモク</t>
    </rPh>
    <rPh sb="101" eb="103">
      <t>コウザ</t>
    </rPh>
    <rPh sb="103" eb="105">
      <t>カンリ</t>
    </rPh>
    <rPh sb="105" eb="107">
      <t>キカン</t>
    </rPh>
    <rPh sb="111" eb="112">
      <t>オナ</t>
    </rPh>
    <rPh sb="113" eb="115">
      <t>ホウジン</t>
    </rPh>
    <rPh sb="120" eb="122">
      <t>コキャク</t>
    </rPh>
    <rPh sb="122" eb="123">
      <t>グチ</t>
    </rPh>
    <rPh sb="123" eb="125">
      <t>ショザイ</t>
    </rPh>
    <rPh sb="131" eb="134">
      <t>レンラクサキ</t>
    </rPh>
    <rPh sb="135" eb="136">
      <t>コト</t>
    </rPh>
    <rPh sb="144" eb="146">
      <t>シキベツ</t>
    </rPh>
    <rPh sb="151" eb="153">
      <t>ヨウイ</t>
    </rPh>
    <rPh sb="156" eb="158">
      <t>コウモク</t>
    </rPh>
    <rPh sb="159" eb="161">
      <t>コクナイ</t>
    </rPh>
    <rPh sb="161" eb="163">
      <t>カンセツ</t>
    </rPh>
    <rPh sb="164" eb="166">
      <t>コキャク</t>
    </rPh>
    <rPh sb="166" eb="167">
      <t>グチ</t>
    </rPh>
    <rPh sb="167" eb="169">
      <t>ショザイ</t>
    </rPh>
    <rPh sb="175" eb="178">
      <t>レンラクサキ</t>
    </rPh>
    <rPh sb="179" eb="181">
      <t>ヘンコウ</t>
    </rPh>
    <rPh sb="183" eb="185">
      <t>ウンヨウ</t>
    </rPh>
    <rPh sb="186" eb="187">
      <t>ミト</t>
    </rPh>
    <phoneticPr fontId="1"/>
  </si>
  <si>
    <t>・FIAMIの場合は、マスタ管理システム上の間接口座管理機関コードを7桁で記載
　（口座管理機関コード５桁＋マス管登録時に機構が決定する２桁）
・FIAMI以外の場合には、参加形態にかかわらず規定値として「9999999」を設定
※国内間接も「9999999」。本項目は、口座管理機関コードが同じ法人について、顧客口所在コードごとに連絡先が異なるＦＩＡＭＩを識別するために用意された項目。国内間接は顧客口所在コードごとに連絡先を変更する運用を認めていない。</t>
    <rPh sb="7" eb="9">
      <t>バアイ</t>
    </rPh>
    <rPh sb="14" eb="16">
      <t>カンリ</t>
    </rPh>
    <rPh sb="20" eb="21">
      <t>ジョウ</t>
    </rPh>
    <rPh sb="22" eb="24">
      <t>カンセツ</t>
    </rPh>
    <rPh sb="24" eb="26">
      <t>コウザ</t>
    </rPh>
    <rPh sb="26" eb="28">
      <t>カンリ</t>
    </rPh>
    <rPh sb="28" eb="30">
      <t>キカン</t>
    </rPh>
    <rPh sb="42" eb="44">
      <t>コウザ</t>
    </rPh>
    <rPh sb="44" eb="46">
      <t>カンリ</t>
    </rPh>
    <rPh sb="46" eb="48">
      <t>キカン</t>
    </rPh>
    <rPh sb="52" eb="53">
      <t>ケタ</t>
    </rPh>
    <rPh sb="56" eb="57">
      <t>カン</t>
    </rPh>
    <rPh sb="57" eb="59">
      <t>トウロク</t>
    </rPh>
    <rPh sb="59" eb="60">
      <t>ジ</t>
    </rPh>
    <rPh sb="61" eb="63">
      <t>キコウ</t>
    </rPh>
    <rPh sb="64" eb="66">
      <t>ケッテイ</t>
    </rPh>
    <rPh sb="69" eb="70">
      <t>ケタ</t>
    </rPh>
    <rPh sb="78" eb="80">
      <t>イガイ</t>
    </rPh>
    <rPh sb="81" eb="83">
      <t>バアイ</t>
    </rPh>
    <phoneticPr fontId="1"/>
  </si>
  <si>
    <t>＜届出書上の更新区分が「変更」かつ「速やかに適用する」の場合＞
担当者が任意の日付をYYYY/MM/DD形式で補記（受理日の５営業日後前後が目安）
＜それ以外の場合＞
補記不要
※上記は原則運用のため、必要に応じて柔軟対応すること</t>
    <rPh sb="1" eb="3">
      <t>トドケデ</t>
    </rPh>
    <rPh sb="3" eb="4">
      <t>ショ</t>
    </rPh>
    <rPh sb="4" eb="5">
      <t>ウエ</t>
    </rPh>
    <rPh sb="6" eb="8">
      <t>コウシン</t>
    </rPh>
    <rPh sb="8" eb="10">
      <t>クブン</t>
    </rPh>
    <rPh sb="12" eb="14">
      <t>ヘンコウ</t>
    </rPh>
    <rPh sb="28" eb="30">
      <t>バアイ</t>
    </rPh>
    <rPh sb="32" eb="35">
      <t>タントウシャ</t>
    </rPh>
    <rPh sb="36" eb="38">
      <t>ニンイ</t>
    </rPh>
    <rPh sb="39" eb="41">
      <t>ヒヅケ</t>
    </rPh>
    <rPh sb="55" eb="57">
      <t>ホキ</t>
    </rPh>
    <rPh sb="58" eb="60">
      <t>ジュリ</t>
    </rPh>
    <rPh sb="60" eb="61">
      <t>ビ</t>
    </rPh>
    <rPh sb="63" eb="66">
      <t>エイギョウビ</t>
    </rPh>
    <rPh sb="66" eb="67">
      <t>ゴ</t>
    </rPh>
    <rPh sb="67" eb="69">
      <t>ゼンゴ</t>
    </rPh>
    <rPh sb="70" eb="72">
      <t>メヤス</t>
    </rPh>
    <rPh sb="78" eb="80">
      <t>イガイ</t>
    </rPh>
    <rPh sb="81" eb="83">
      <t>バアイ</t>
    </rPh>
    <rPh sb="85" eb="87">
      <t>ホキ</t>
    </rPh>
    <rPh sb="87" eb="89">
      <t>フヨウ</t>
    </rPh>
    <rPh sb="92" eb="94">
      <t>ジョウキ</t>
    </rPh>
    <rPh sb="95" eb="97">
      <t>ゲンソク</t>
    </rPh>
    <rPh sb="97" eb="99">
      <t>ウンヨウ</t>
    </rPh>
    <rPh sb="103" eb="105">
      <t>ヒツヨウ</t>
    </rPh>
    <rPh sb="106" eb="107">
      <t>オウ</t>
    </rPh>
    <rPh sb="109" eb="111">
      <t>ジュウナン</t>
    </rPh>
    <rPh sb="111" eb="113">
      <t>タイオウ</t>
    </rPh>
    <phoneticPr fontId="1"/>
  </si>
  <si>
    <t>＜届出書上の更新区分が「変更」かつ「速やかに適用する」の場合＞
担当者が任意の日付をYYYY/MM/DD形式で補記（受理日の５営業日後前後が目安）
＜それ以外の場合＞
補記不要
※上記は原則運用のため、必要に応じて柔軟対応すること</t>
    <rPh sb="1" eb="3">
      <t>トドケデ</t>
    </rPh>
    <rPh sb="3" eb="4">
      <t>ショ</t>
    </rPh>
    <rPh sb="4" eb="5">
      <t>ウエ</t>
    </rPh>
    <rPh sb="6" eb="8">
      <t>コウシン</t>
    </rPh>
    <rPh sb="8" eb="10">
      <t>クブン</t>
    </rPh>
    <rPh sb="12" eb="14">
      <t>ヘンコウ</t>
    </rPh>
    <rPh sb="28" eb="30">
      <t>バアイ</t>
    </rPh>
    <rPh sb="32" eb="35">
      <t>タントウシャ</t>
    </rPh>
    <rPh sb="36" eb="38">
      <t>ニンイ</t>
    </rPh>
    <rPh sb="39" eb="41">
      <t>ヒヅケ</t>
    </rPh>
    <rPh sb="55" eb="57">
      <t>ホキ</t>
    </rPh>
    <rPh sb="58" eb="60">
      <t>ジュリ</t>
    </rPh>
    <rPh sb="60" eb="61">
      <t>ビ</t>
    </rPh>
    <rPh sb="63" eb="66">
      <t>エイギョウビ</t>
    </rPh>
    <rPh sb="67" eb="69">
      <t>ゼンゴ</t>
    </rPh>
    <rPh sb="70" eb="72">
      <t>メヤス</t>
    </rPh>
    <rPh sb="78" eb="80">
      <t>イガイ</t>
    </rPh>
    <rPh sb="81" eb="83">
      <t>バアイ</t>
    </rPh>
    <rPh sb="85" eb="87">
      <t>ホキ</t>
    </rPh>
    <rPh sb="87" eb="89">
      <t>フヨウ</t>
    </rPh>
    <rPh sb="92" eb="94">
      <t>ジョウキ</t>
    </rPh>
    <rPh sb="95" eb="97">
      <t>ゲンソク</t>
    </rPh>
    <rPh sb="97" eb="99">
      <t>ウンヨウ</t>
    </rPh>
    <rPh sb="103" eb="105">
      <t>ヒツヨウ</t>
    </rPh>
    <rPh sb="106" eb="107">
      <t>オウ</t>
    </rPh>
    <rPh sb="109" eb="111">
      <t>ジュウナン</t>
    </rPh>
    <rPh sb="111" eb="113">
      <t>タイオウ</t>
    </rPh>
    <phoneticPr fontId="1"/>
  </si>
  <si>
    <t>利用会社コード</t>
    <rPh sb="0" eb="2">
      <t>リヨウ</t>
    </rPh>
    <rPh sb="2" eb="4">
      <t>ガイシャ</t>
    </rPh>
    <phoneticPr fontId="4"/>
  </si>
  <si>
    <t>（PSMS　国内窓口）種別</t>
    <rPh sb="11" eb="13">
      <t>シュベツ</t>
    </rPh>
    <phoneticPr fontId="4"/>
  </si>
  <si>
    <t>（PSMS　非居住窓口）種別</t>
    <rPh sb="6" eb="7">
      <t>ヒ</t>
    </rPh>
    <rPh sb="7" eb="9">
      <t>キョジュウ</t>
    </rPh>
    <rPh sb="9" eb="11">
      <t>マドグチ</t>
    </rPh>
    <rPh sb="12" eb="14">
      <t>シュベツ</t>
    </rPh>
    <phoneticPr fontId="4"/>
  </si>
  <si>
    <t>（DVP　参）（証券振替）（副）部署</t>
    <rPh sb="14" eb="15">
      <t>フク</t>
    </rPh>
    <phoneticPr fontId="4"/>
  </si>
  <si>
    <t>（DVP　参）（証券振替）（副）役名・氏名</t>
    <phoneticPr fontId="4"/>
  </si>
  <si>
    <t>（DVP　参）（証券振替）（副）Tel</t>
    <phoneticPr fontId="4"/>
  </si>
  <si>
    <t>（DVP　参）（証券振替）（副）e-mail</t>
    <phoneticPr fontId="4"/>
  </si>
  <si>
    <t>（DVP　参）（証券振替）（副）Fax</t>
    <phoneticPr fontId="4"/>
  </si>
  <si>
    <t>（DVP　参）（証券振替）（副）〒</t>
    <phoneticPr fontId="4"/>
  </si>
  <si>
    <t>（DVP　参）（証券振替）（副）住所</t>
    <phoneticPr fontId="4"/>
  </si>
  <si>
    <t>（DVP　参）（資金決済）（副）部署</t>
    <rPh sb="14" eb="15">
      <t>フク</t>
    </rPh>
    <phoneticPr fontId="4"/>
  </si>
  <si>
    <t>（DVP　参）（資金決済）（副）役名・氏名</t>
    <phoneticPr fontId="4"/>
  </si>
  <si>
    <t>（DVP　参）（資金決済）（副）Tel</t>
    <phoneticPr fontId="4"/>
  </si>
  <si>
    <t>（DVP　参）（資金決済）（副）e-mail</t>
    <phoneticPr fontId="4"/>
  </si>
  <si>
    <t>（DVP　参）（資金決済）（副）Fax</t>
    <phoneticPr fontId="4"/>
  </si>
  <si>
    <t>（DVP　参）（資金決済）（副）〒</t>
    <phoneticPr fontId="4"/>
  </si>
  <si>
    <t>（DVP　参）（資金決済）（副）住所</t>
    <phoneticPr fontId="4"/>
  </si>
  <si>
    <t>（DVP　参）（参加基金）（担）部署</t>
    <phoneticPr fontId="4"/>
  </si>
  <si>
    <t>（DVP　参）（参加基金）（副）部署</t>
    <rPh sb="14" eb="15">
      <t>フク</t>
    </rPh>
    <phoneticPr fontId="4"/>
  </si>
  <si>
    <t>（DVP　参）（参加基金）（副）役名・氏名</t>
    <phoneticPr fontId="4"/>
  </si>
  <si>
    <t>（DVP　参）（参加基金）（副）Tel</t>
    <phoneticPr fontId="4"/>
  </si>
  <si>
    <t>（DVP　参）（参加基金）（副）e-mail</t>
    <phoneticPr fontId="4"/>
  </si>
  <si>
    <t>（DVP　参）（参加基金）（副）Fax</t>
    <phoneticPr fontId="4"/>
  </si>
  <si>
    <t>（DVP　参）（参加基金）（副）〒</t>
    <phoneticPr fontId="4"/>
  </si>
  <si>
    <t>（DVP　参）（参加基金）（副）住所</t>
    <phoneticPr fontId="4"/>
  </si>
  <si>
    <t>（DVP　決）（副）部署</t>
    <rPh sb="8" eb="9">
      <t>フク</t>
    </rPh>
    <phoneticPr fontId="4"/>
  </si>
  <si>
    <t>（DVP　決）（副）役名・氏名</t>
    <phoneticPr fontId="4"/>
  </si>
  <si>
    <t>（DVP　決）（副）Tel</t>
    <phoneticPr fontId="4"/>
  </si>
  <si>
    <t>（DVP　決）（副）e-mail</t>
    <phoneticPr fontId="4"/>
  </si>
  <si>
    <t>（DVP　決）（副）Fax</t>
    <phoneticPr fontId="4"/>
  </si>
  <si>
    <t>（DVP　決）（副）〒</t>
    <phoneticPr fontId="4"/>
  </si>
  <si>
    <t>（DVP　決）（副）住所</t>
    <phoneticPr fontId="4"/>
  </si>
  <si>
    <r>
      <rPr>
        <b/>
        <sz val="11"/>
        <color rgb="FFFF0000"/>
        <rFont val="ＭＳ Ｐゴシック"/>
        <family val="3"/>
        <charset val="128"/>
        <scheme val="minor"/>
      </rPr>
      <t>＜届出書上の更新区分が「新規」の場合＞
当該新規参加が初めて反映される連絡先一覧公表日の前営業日の日付をYYYY/MM/DD形式で補記</t>
    </r>
    <r>
      <rPr>
        <sz val="11"/>
        <rFont val="ＭＳ Ｐゴシック"/>
        <family val="3"/>
        <charset val="128"/>
        <scheme val="minor"/>
      </rPr>
      <t xml:space="preserve">
＜届出書上の更新区分が「変更」かつ「速やかに適用する」の場合＞
担当者が任意の日付をYYYY/MM/DD形式で補記（受理日の５営業日後前後が目安）
＜それ以外の場合＞
補記不要
※上記は原則運用のため、必要に応じて柔軟対応すること</t>
    </r>
    <rPh sb="1" eb="4">
      <t>トドケデショ</t>
    </rPh>
    <rPh sb="4" eb="5">
      <t>ウエ</t>
    </rPh>
    <rPh sb="6" eb="8">
      <t>コウシン</t>
    </rPh>
    <rPh sb="8" eb="10">
      <t>クブン</t>
    </rPh>
    <rPh sb="12" eb="14">
      <t>シンキ</t>
    </rPh>
    <rPh sb="16" eb="18">
      <t>バアイ</t>
    </rPh>
    <rPh sb="20" eb="22">
      <t>トウガイ</t>
    </rPh>
    <rPh sb="22" eb="24">
      <t>シンキ</t>
    </rPh>
    <rPh sb="24" eb="26">
      <t>サンカ</t>
    </rPh>
    <rPh sb="27" eb="28">
      <t>ハジ</t>
    </rPh>
    <rPh sb="30" eb="32">
      <t>ハンエイ</t>
    </rPh>
    <rPh sb="35" eb="38">
      <t>レンラクサキ</t>
    </rPh>
    <rPh sb="38" eb="40">
      <t>イチラン</t>
    </rPh>
    <rPh sb="40" eb="43">
      <t>コウヒョウビ</t>
    </rPh>
    <rPh sb="44" eb="45">
      <t>マエ</t>
    </rPh>
    <rPh sb="45" eb="48">
      <t>エイギョウビ</t>
    </rPh>
    <rPh sb="49" eb="51">
      <t>ヒヅケ</t>
    </rPh>
    <rPh sb="62" eb="64">
      <t>ケイシキ</t>
    </rPh>
    <rPh sb="65" eb="67">
      <t>ホキ</t>
    </rPh>
    <rPh sb="70" eb="72">
      <t>トドケデ</t>
    </rPh>
    <rPh sb="72" eb="73">
      <t>ショ</t>
    </rPh>
    <rPh sb="73" eb="74">
      <t>ウエ</t>
    </rPh>
    <rPh sb="75" eb="77">
      <t>コウシン</t>
    </rPh>
    <rPh sb="77" eb="79">
      <t>クブン</t>
    </rPh>
    <rPh sb="81" eb="83">
      <t>ヘンコウ</t>
    </rPh>
    <rPh sb="97" eb="99">
      <t>バアイ</t>
    </rPh>
    <rPh sb="101" eb="104">
      <t>タントウシャ</t>
    </rPh>
    <rPh sb="105" eb="107">
      <t>ニンイ</t>
    </rPh>
    <rPh sb="108" eb="110">
      <t>ヒヅケ</t>
    </rPh>
    <rPh sb="124" eb="126">
      <t>ホキ</t>
    </rPh>
    <rPh sb="127" eb="129">
      <t>ジュリ</t>
    </rPh>
    <rPh sb="129" eb="130">
      <t>ビ</t>
    </rPh>
    <rPh sb="132" eb="135">
      <t>エイギョウビ</t>
    </rPh>
    <rPh sb="136" eb="138">
      <t>ゼンゴ</t>
    </rPh>
    <rPh sb="139" eb="141">
      <t>メヤス</t>
    </rPh>
    <rPh sb="147" eb="149">
      <t>イガイ</t>
    </rPh>
    <rPh sb="150" eb="152">
      <t>バアイ</t>
    </rPh>
    <rPh sb="154" eb="156">
      <t>ホキ</t>
    </rPh>
    <rPh sb="156" eb="158">
      <t>フヨウ</t>
    </rPh>
    <rPh sb="161" eb="163">
      <t>ジョウキ</t>
    </rPh>
    <rPh sb="164" eb="166">
      <t>ゲンソク</t>
    </rPh>
    <rPh sb="166" eb="168">
      <t>ウンヨウ</t>
    </rPh>
    <rPh sb="172" eb="174">
      <t>ヒツヨウ</t>
    </rPh>
    <rPh sb="175" eb="176">
      <t>オウ</t>
    </rPh>
    <rPh sb="178" eb="180">
      <t>ジュウナン</t>
    </rPh>
    <rPh sb="180" eb="182">
      <t>タイオウ</t>
    </rPh>
    <phoneticPr fontId="1"/>
  </si>
  <si>
    <t>また、複数の参加形態で制度参加している場合には、参加形態ごとに御記入ください。</t>
    <phoneticPr fontId="4"/>
  </si>
  <si>
    <t>変更の場合には、変更の対象となる責任者等に係るすべての項目を御記入ください</t>
    <rPh sb="21" eb="22">
      <t>カカ</t>
    </rPh>
    <phoneticPr fontId="4"/>
  </si>
  <si>
    <t>参加していない参加形態の部分や、変更のない参加形態の部分は空白のままにしてください。</t>
    <phoneticPr fontId="4"/>
  </si>
  <si>
    <t>e-mail ※6</t>
  </si>
  <si>
    <t>電話番号 ※5</t>
    <rPh sb="0" eb="2">
      <t>デンワ</t>
    </rPh>
    <rPh sb="2" eb="4">
      <t>バンゴウ</t>
    </rPh>
    <phoneticPr fontId="4"/>
  </si>
  <si>
    <t>郵便番号 ※5</t>
    <rPh sb="0" eb="4">
      <t>ユウビンバンゴウ</t>
    </rPh>
    <phoneticPr fontId="4"/>
  </si>
  <si>
    <t>新規の届出において、①、②、③の担当者がすべて同じ場合であっても、省略せずにすべて御記入ください。</t>
    <rPh sb="0" eb="2">
      <t>シンキ</t>
    </rPh>
    <rPh sb="3" eb="5">
      <t>トドケデ</t>
    </rPh>
    <rPh sb="16" eb="19">
      <t>タントウシャ</t>
    </rPh>
    <rPh sb="23" eb="24">
      <t>オナ</t>
    </rPh>
    <rPh sb="25" eb="27">
      <t>バアイ</t>
    </rPh>
    <rPh sb="33" eb="35">
      <t>ショウリャク</t>
    </rPh>
    <rPh sb="41" eb="44">
      <t>ゴキニュウ</t>
    </rPh>
    <phoneticPr fontId="4"/>
  </si>
  <si>
    <t>（記載する内容がない項目には「－」を御記入ください。）。</t>
    <rPh sb="10" eb="12">
      <t>コウモク</t>
    </rPh>
    <phoneticPr fontId="4"/>
  </si>
  <si>
    <t>→3．連絡窓口の開示はこちら</t>
    <phoneticPr fontId="4"/>
  </si>
  <si>
    <t>連絡窓口の記入漏れに御注意下さい</t>
    <rPh sb="0" eb="1">
      <t>レンラク</t>
    </rPh>
    <rPh sb="1" eb="3">
      <t>マドグチ</t>
    </rPh>
    <rPh sb="4" eb="6">
      <t>キニュウ</t>
    </rPh>
    <rPh sb="6" eb="7">
      <t>モ</t>
    </rPh>
    <rPh sb="9" eb="12">
      <t>ゴチュウイ</t>
    </rPh>
    <rPh sb="12" eb="13">
      <t>クダ</t>
    </rPh>
    <phoneticPr fontId="4"/>
  </si>
  <si>
    <t>決済照合システムに係る業務取扱責任者等の届出をいただく際は、必要に応じて連絡窓口に係る届出もお願いします。</t>
    <rPh sb="0" eb="2">
      <t>ケッサイ</t>
    </rPh>
    <rPh sb="2" eb="4">
      <t>ショウゴウ</t>
    </rPh>
    <rPh sb="9" eb="10">
      <t>カカ</t>
    </rPh>
    <rPh sb="11" eb="13">
      <t>ギョウム</t>
    </rPh>
    <rPh sb="13" eb="15">
      <t>トリアツカイ</t>
    </rPh>
    <rPh sb="15" eb="18">
      <t>セキニンシャ</t>
    </rPh>
    <rPh sb="18" eb="19">
      <t>ナド</t>
    </rPh>
    <rPh sb="20" eb="22">
      <t>トドケデ</t>
    </rPh>
    <rPh sb="27" eb="28">
      <t>サイ</t>
    </rPh>
    <rPh sb="30" eb="32">
      <t>ヒツヨウ</t>
    </rPh>
    <rPh sb="33" eb="34">
      <t>オウ</t>
    </rPh>
    <rPh sb="36" eb="38">
      <t>レンラク</t>
    </rPh>
    <rPh sb="38" eb="40">
      <t>マドグチ</t>
    </rPh>
    <rPh sb="41" eb="42">
      <t>カカ</t>
    </rPh>
    <rPh sb="43" eb="45">
      <t>トドケデ</t>
    </rPh>
    <rPh sb="47" eb="48">
      <t>ネガ</t>
    </rPh>
    <phoneticPr fontId="4"/>
  </si>
  <si>
    <t>（株　機）（責）Fax</t>
    <phoneticPr fontId="4"/>
  </si>
  <si>
    <t>業務責任者 ※8</t>
    <rPh sb="0" eb="2">
      <t>ギョウム</t>
    </rPh>
    <rPh sb="2" eb="5">
      <t>セキニンシャ</t>
    </rPh>
    <phoneticPr fontId="4"/>
  </si>
  <si>
    <t>（5）資金決済会社（一般債振替制度の（5）資金決済会社には記入不可 ※7）</t>
    <rPh sb="3" eb="5">
      <t>シキン</t>
    </rPh>
    <rPh sb="5" eb="7">
      <t>ケッサイ</t>
    </rPh>
    <rPh sb="7" eb="9">
      <t>カイシャ</t>
    </rPh>
    <rPh sb="10" eb="12">
      <t>イッパン</t>
    </rPh>
    <rPh sb="12" eb="13">
      <t>サイ</t>
    </rPh>
    <rPh sb="13" eb="15">
      <t>フリカエ</t>
    </rPh>
    <phoneticPr fontId="4"/>
  </si>
  <si>
    <t>※4</t>
    <phoneticPr fontId="4"/>
  </si>
  <si>
    <t>各社の連絡先としてTarget保振サイトにて公表させていただきますので、あらかじめご了承ください。</t>
    <phoneticPr fontId="4"/>
  </si>
  <si>
    <t>御記入いただいた業務担当者の所属部署及び電話番号については、</t>
    <rPh sb="18" eb="19">
      <t>オヨ</t>
    </rPh>
    <phoneticPr fontId="4"/>
  </si>
  <si>
    <t>（5）資金決済会社（短期社債振替制度の（5）資金決済会社には記入不可 ※7）</t>
    <rPh sb="3" eb="5">
      <t>シキン</t>
    </rPh>
    <rPh sb="5" eb="7">
      <t>ケッサイ</t>
    </rPh>
    <rPh sb="7" eb="9">
      <t>カイシャ</t>
    </rPh>
    <rPh sb="30" eb="32">
      <t>キニュウ</t>
    </rPh>
    <rPh sb="32" eb="34">
      <t>フカ</t>
    </rPh>
    <phoneticPr fontId="4"/>
  </si>
  <si>
    <t>※4</t>
    <phoneticPr fontId="4"/>
  </si>
  <si>
    <t>（1）機構加入者※4</t>
    <rPh sb="3" eb="5">
      <t>キコウ</t>
    </rPh>
    <rPh sb="5" eb="8">
      <t>カニュウシャ</t>
    </rPh>
    <phoneticPr fontId="4"/>
  </si>
  <si>
    <t>当機構が書類を送付する際に発生した費用は、送付を受けた外国株券等機構加入者に御請求いたします。</t>
    <rPh sb="0" eb="1">
      <t>トウ</t>
    </rPh>
    <rPh sb="1" eb="3">
      <t>キコウ</t>
    </rPh>
    <rPh sb="4" eb="6">
      <t>ショルイ</t>
    </rPh>
    <rPh sb="7" eb="9">
      <t>ソウフ</t>
    </rPh>
    <rPh sb="11" eb="12">
      <t>サイ</t>
    </rPh>
    <rPh sb="13" eb="15">
      <t>ハッセイ</t>
    </rPh>
    <rPh sb="17" eb="19">
      <t>ヒヨウ</t>
    </rPh>
    <rPh sb="27" eb="32">
      <t>ガイコクカブケントウ</t>
    </rPh>
    <rPh sb="32" eb="34">
      <t>キコウ</t>
    </rPh>
    <rPh sb="34" eb="37">
      <t>カニュウシャ</t>
    </rPh>
    <rPh sb="38" eb="41">
      <t>ゴセイキュウ</t>
    </rPh>
    <phoneticPr fontId="4"/>
  </si>
  <si>
    <t>請求書は、書類送付日の翌月10日（休日の場合は翌営業日）にTarget保振サイトの個社別通知に掲載いたします。</t>
    <rPh sb="0" eb="3">
      <t>セイキュウショ</t>
    </rPh>
    <phoneticPr fontId="4"/>
  </si>
  <si>
    <t>御記入いただいた各担当者の所属部署、住所及び電話番号については、</t>
    <phoneticPr fontId="4"/>
  </si>
  <si>
    <t>速やかに適用する</t>
  </si>
  <si>
    <t>※届出事項変更時にTarget保振サイトで御提出される場合は、商号又は名称のみ御記入ください。</t>
    <phoneticPr fontId="4"/>
  </si>
  <si>
    <t>・株式会社証券保管振替機構（以下「当機構」という。）及び株式会社ほふりクリアリング（以下「当社」という。）は、本書類及び本書類の添付書類に記載された個人情報を、当機構が行う「社債、株式等の振替に関する法律」に基づき主務大臣から認可された業務又は当社が行う「金融商品取引法」に規定する金融商品債務引受業など、当機構及び当社の業務を円滑に遂行するため、利用させていただきます。
・当機構及び当社の個人情報保護に関する事項は、ホームページに掲載されておりますので、適宜御参照ください。</t>
    <phoneticPr fontId="4"/>
  </si>
  <si>
    <t>・当機構及び当社の取り扱う個人情報、当機構及び当社の個人情報保護方針など当機構及び当社の個人情報保護に関する事項は、当機構及び当社ホームページに掲載されておりますので、適宜御参照ください。</t>
    <rPh sb="1" eb="2">
      <t>トウ</t>
    </rPh>
    <rPh sb="18" eb="19">
      <t>トウ</t>
    </rPh>
    <rPh sb="36" eb="37">
      <t>トウ</t>
    </rPh>
    <rPh sb="58" eb="59">
      <t>トウ</t>
    </rPh>
    <phoneticPr fontId="4"/>
  </si>
  <si>
    <t>・当機構及び当社の取り扱う個人情報、当機構及び当社の個人情報保護方針など当機構及び当社の個人情報保護に関する事項は、当機構及び当社ホームページに掲載されておりますので、適宜御参照ください。</t>
    <phoneticPr fontId="4"/>
  </si>
  <si>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4"/>
  </si>
  <si>
    <t>・Targetほふりサイトをご利用でない方は、(　　　　　                            )宛にe-mailで御提出ください。
・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4"/>
  </si>
  <si>
    <t>・Targetほふりサイトをご利用でない方は、(　　　　                            )宛にe-mailで御提出ください。
・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4"/>
  </si>
  <si>
    <t>・Targetほふりサイトをご利用でない方は、(　　　                            )宛にe-mailで御提出ください。
・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4"/>
  </si>
  <si>
    <t>販売会社移管等に係る連絡先部署名及び連絡先電話番号はそれぞれ1箇所のみ御記入ください。</t>
    <phoneticPr fontId="4"/>
  </si>
  <si>
    <t>連絡先部署が複数ある場合は、各部署への取次ぎが可能な連絡先部署名とその連絡先電話番号を御記入ください。</t>
    <phoneticPr fontId="4"/>
  </si>
  <si>
    <t>決済代理人が届け出た責任者を指定する場合、「所属部署」欄に代行会社名を御記入ください。
なお、業務代行者をシステム取扱責任者／副責任者として指定することはできません。</t>
    <rPh sb="35" eb="38">
      <t>ゴキニュウ</t>
    </rPh>
    <phoneticPr fontId="4"/>
  </si>
  <si>
    <t>制度参加者からの「販売会社移管等の際の振替先販売会社の連絡窓口を機構から公表してもらいたい。」との御要望から、任意で届出いただくものです。届出事項は「販売会社移管等に係る連絡先一覧」として、Target保振サイト([ほふりからの連絡を見る])にて公表いたします。</t>
    <rPh sb="0" eb="4">
      <t>セイドサンカ</t>
    </rPh>
    <rPh sb="4" eb="5">
      <t>シャ</t>
    </rPh>
    <rPh sb="9" eb="11">
      <t>ハンバイ</t>
    </rPh>
    <rPh sb="11" eb="13">
      <t>ガイシャ</t>
    </rPh>
    <rPh sb="13" eb="16">
      <t>イカンナド</t>
    </rPh>
    <rPh sb="17" eb="18">
      <t>サイ</t>
    </rPh>
    <rPh sb="19" eb="21">
      <t>フリカエ</t>
    </rPh>
    <rPh sb="21" eb="22">
      <t>サキ</t>
    </rPh>
    <rPh sb="22" eb="24">
      <t>ハンバイ</t>
    </rPh>
    <rPh sb="24" eb="26">
      <t>ガイシャ</t>
    </rPh>
    <rPh sb="27" eb="29">
      <t>レンラク</t>
    </rPh>
    <rPh sb="29" eb="31">
      <t>マドグチ</t>
    </rPh>
    <rPh sb="32" eb="34">
      <t>キコウ</t>
    </rPh>
    <rPh sb="36" eb="38">
      <t>コウヒョウ</t>
    </rPh>
    <rPh sb="49" eb="52">
      <t>ゴヨウボウ</t>
    </rPh>
    <phoneticPr fontId="4"/>
  </si>
  <si>
    <t>（2）業務担当者 ※4</t>
    <rPh sb="3" eb="5">
      <t>ギョウム</t>
    </rPh>
    <rPh sb="5" eb="8">
      <t>タントウシャ</t>
    </rPh>
    <phoneticPr fontId="4"/>
  </si>
  <si>
    <t>3．外国株券等保管振替決済制度関係書類の授受に係る担当者 （書類の送付先）※3 ※7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</si>
</sst>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sz val="6"/>
      <name val="ＭＳ ゴシック"/>
      <family val="3"/>
      <charset val="128"/>
    </font>
    <font>
      <sz val="11"/>
      <color theme="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5"/>
      <name val="游ゴシック"/>
      <family val="3"/>
      <charset val="128"/>
    </font>
    <font>
      <sz val="11"/>
      <name val="游ゴシック"/>
      <family val="3"/>
      <charset val="128"/>
    </font>
    <font>
      <u/>
      <sz val="11"/>
      <color indexed="12"/>
      <name val="游ゴシック"/>
      <family val="3"/>
      <charset val="128"/>
    </font>
    <font>
      <b/>
      <sz val="14"/>
      <name val="游ゴシック"/>
      <family val="3"/>
      <charset val="128"/>
    </font>
    <font>
      <sz val="10"/>
      <name val="游ゴシック"/>
      <family val="3"/>
      <charset val="128"/>
    </font>
    <font>
      <sz val="6"/>
      <name val="游ゴシック"/>
      <family val="3"/>
      <charset val="128"/>
    </font>
    <font>
      <sz val="11"/>
      <color theme="0"/>
      <name val="游ゴシック"/>
      <family val="3"/>
      <charset val="128"/>
    </font>
    <font>
      <sz val="11"/>
      <color indexed="8"/>
      <name val="游ゴシック"/>
      <family val="3"/>
      <charset val="128"/>
    </font>
    <font>
      <sz val="14"/>
      <name val="游ゴシック"/>
      <family val="3"/>
      <charset val="128"/>
    </font>
    <font>
      <sz val="11"/>
      <color rgb="FFFF0000"/>
      <name val="ＭＳ Ｐゴシック"/>
      <family val="2"/>
      <charset val="128"/>
      <scheme val="minor"/>
    </font>
    <font>
      <sz val="11"/>
      <color theme="1"/>
      <name val="游ゴシック"/>
      <family val="3"/>
      <charset val="128"/>
    </font>
    <font>
      <b/>
      <sz val="14"/>
      <color theme="1"/>
      <name val="游ゴシック"/>
      <family val="3"/>
      <charset val="128"/>
    </font>
    <font>
      <sz val="10.5"/>
      <color theme="1"/>
      <name val="游ゴシック"/>
      <family val="3"/>
      <charset val="128"/>
    </font>
    <font>
      <sz val="9"/>
      <color theme="1"/>
      <name val="游ゴシック"/>
      <family val="3"/>
      <charset val="128"/>
    </font>
    <font>
      <sz val="8"/>
      <color theme="1"/>
      <name val="游ゴシック"/>
      <family val="3"/>
      <charset val="128"/>
    </font>
    <font>
      <sz val="6"/>
      <color theme="1"/>
      <name val="游ゴシック"/>
      <family val="3"/>
      <charset val="128"/>
    </font>
    <font>
      <sz val="20"/>
      <name val="游ゴシック"/>
      <family val="3"/>
      <charset val="128"/>
    </font>
    <font>
      <sz val="8"/>
      <name val="游ゴシック"/>
      <family val="3"/>
      <charset val="128"/>
    </font>
    <font>
      <sz val="10"/>
      <color theme="0"/>
      <name val="游ゴシック"/>
      <family val="3"/>
      <charset val="128"/>
    </font>
    <font>
      <strike/>
      <sz val="11"/>
      <name val="游ゴシック"/>
      <family val="3"/>
      <charset val="128"/>
    </font>
    <font>
      <sz val="11"/>
      <color rgb="FFFF0000"/>
      <name val="游ゴシック"/>
      <family val="3"/>
      <charset val="128"/>
    </font>
    <font>
      <u/>
      <sz val="11"/>
      <color theme="11"/>
      <name val="ＭＳ Ｐゴシック"/>
      <family val="3"/>
      <charset val="128"/>
    </font>
    <font>
      <sz val="11"/>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b/>
      <sz val="10"/>
      <name val="游ゴシック"/>
      <family val="3"/>
      <charset val="128"/>
    </font>
    <font>
      <u/>
      <sz val="11"/>
      <color theme="10"/>
      <name val="ＭＳ Ｐゴシック"/>
      <family val="3"/>
      <charset val="128"/>
    </font>
    <font>
      <b/>
      <sz val="11"/>
      <name val="ＭＳ Ｐゴシック"/>
      <family val="3"/>
      <charset val="128"/>
      <scheme val="minor"/>
    </font>
    <font>
      <u/>
      <sz val="7.7"/>
      <color indexed="12"/>
      <name val="ＭＳ Ｐゴシック"/>
      <family val="3"/>
      <charset val="128"/>
    </font>
    <font>
      <sz val="10"/>
      <color indexed="12"/>
      <name val="游ゴシック"/>
      <family val="3"/>
      <charset val="128"/>
    </font>
    <font>
      <u/>
      <sz val="11"/>
      <name val="游ゴシック"/>
      <family val="3"/>
      <charset val="128"/>
    </font>
    <font>
      <sz val="10"/>
      <color rgb="FFFF0000"/>
      <name val="游ゴシック"/>
      <family val="3"/>
      <charset val="128"/>
    </font>
    <font>
      <sz val="9"/>
      <name val="游ゴシック"/>
      <family val="3"/>
      <charset val="128"/>
    </font>
    <font>
      <sz val="12"/>
      <name val="游ゴシック"/>
      <family val="3"/>
      <charset val="128"/>
    </font>
    <font>
      <sz val="11"/>
      <color theme="0" tint="-0.249977111117893"/>
      <name val="游ゴシック"/>
      <family val="3"/>
      <charset val="128"/>
    </font>
    <font>
      <b/>
      <sz val="11"/>
      <color rgb="FFFF0000"/>
      <name val="ＭＳ Ｐゴシック"/>
      <family val="3"/>
      <charset val="128"/>
      <scheme val="minor"/>
    </font>
    <font>
      <b/>
      <sz val="11"/>
      <name val="游ゴシック"/>
      <family val="3"/>
      <charset val="128"/>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9">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double">
        <color rgb="FFFF0000"/>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right/>
      <top style="thick">
        <color auto="1"/>
      </top>
      <bottom/>
      <diagonal/>
    </border>
    <border>
      <left style="thick">
        <color indexed="64"/>
      </left>
      <right style="thin">
        <color indexed="64"/>
      </right>
      <top style="hair">
        <color indexed="64"/>
      </top>
      <bottom/>
      <diagonal/>
    </border>
    <border>
      <left style="thin">
        <color indexed="64"/>
      </left>
      <right style="thin">
        <color indexed="64"/>
      </right>
      <top style="thick">
        <color auto="1"/>
      </top>
      <bottom style="hair">
        <color indexed="64"/>
      </bottom>
      <diagonal/>
    </border>
    <border>
      <left style="thin">
        <color indexed="64"/>
      </left>
      <right/>
      <top style="thick">
        <color auto="1"/>
      </top>
      <bottom style="hair">
        <color indexed="64"/>
      </bottom>
      <diagonal/>
    </border>
    <border>
      <left style="thick">
        <color indexed="64"/>
      </left>
      <right style="thin">
        <color indexed="64"/>
      </right>
      <top style="thick">
        <color auto="1"/>
      </top>
      <bottom style="hair">
        <color indexed="64"/>
      </bottom>
      <diagonal/>
    </border>
    <border>
      <left style="double">
        <color rgb="FFFF0000"/>
      </left>
      <right style="double">
        <color rgb="FFFF0000"/>
      </right>
      <top style="thick">
        <color auto="1"/>
      </top>
      <bottom style="hair">
        <color indexed="64"/>
      </bottom>
      <diagonal/>
    </border>
    <border>
      <left/>
      <right style="thick">
        <color indexed="64"/>
      </right>
      <top style="thick">
        <color auto="1"/>
      </top>
      <bottom style="hair">
        <color indexed="64"/>
      </bottom>
      <diagonal/>
    </border>
    <border>
      <left/>
      <right style="thin">
        <color indexed="64"/>
      </right>
      <top style="thick">
        <color auto="1"/>
      </top>
      <bottom style="hair">
        <color indexed="64"/>
      </bottom>
      <diagonal/>
    </border>
    <border>
      <left/>
      <right/>
      <top/>
      <bottom style="thick">
        <color auto="1"/>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dotted">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auto="1"/>
      </top>
      <bottom style="hair">
        <color indexed="64"/>
      </bottom>
      <diagonal/>
    </border>
    <border>
      <left style="thin">
        <color indexed="64"/>
      </left>
      <right style="medium">
        <color indexed="64"/>
      </right>
      <top style="thick">
        <color auto="1"/>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hair">
        <color indexed="64"/>
      </bottom>
      <diagonal/>
    </border>
    <border>
      <left style="thin">
        <color indexed="64"/>
      </left>
      <right style="double">
        <color rgb="FFFF0000"/>
      </right>
      <top style="hair">
        <color indexed="64"/>
      </top>
      <bottom style="thick">
        <color indexed="64"/>
      </bottom>
      <diagonal/>
    </border>
    <border>
      <left style="double">
        <color rgb="FFFF0000"/>
      </left>
      <right style="double">
        <color rgb="FFFF0000"/>
      </right>
      <top/>
      <bottom style="hair">
        <color indexed="64"/>
      </bottom>
      <diagonal/>
    </border>
    <border>
      <left style="thin">
        <color indexed="64"/>
      </left>
      <right style="double">
        <color rgb="FFFF0000"/>
      </right>
      <top style="thick">
        <color auto="1"/>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thin">
        <color indexed="64"/>
      </right>
      <top style="thick">
        <color indexed="64"/>
      </top>
      <bottom/>
      <diagonal/>
    </border>
    <border>
      <left/>
      <right/>
      <top/>
      <bottom style="double">
        <color auto="1"/>
      </bottom>
      <diagonal/>
    </border>
  </borders>
  <cellStyleXfs count="83">
    <xf numFmtId="0" fontId="0" fillId="0" borderId="0">
      <alignment vertical="center"/>
    </xf>
    <xf numFmtId="0" fontId="5"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40" fontId="35" fillId="0" borderId="0" applyFont="0" applyFill="0" applyBorder="0" applyAlignment="0" applyProtection="0">
      <alignment vertical="center"/>
    </xf>
    <xf numFmtId="38" fontId="35" fillId="0" borderId="0" applyFont="0" applyFill="0" applyBorder="0" applyAlignment="0" applyProtection="0">
      <alignment vertical="center"/>
    </xf>
    <xf numFmtId="8" fontId="35" fillId="0" borderId="0" applyFont="0" applyFill="0" applyBorder="0" applyAlignment="0" applyProtection="0">
      <alignment vertical="center"/>
    </xf>
    <xf numFmtId="6" fontId="35" fillId="0" borderId="0" applyFont="0" applyFill="0" applyBorder="0" applyAlignment="0" applyProtection="0">
      <alignment vertical="center"/>
    </xf>
    <xf numFmtId="9"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83" applyNumberFormat="0" applyFill="0" applyAlignment="0" applyProtection="0">
      <alignment vertical="center"/>
    </xf>
    <xf numFmtId="0" fontId="38" fillId="0" borderId="84" applyNumberFormat="0" applyFill="0" applyAlignment="0" applyProtection="0">
      <alignment vertical="center"/>
    </xf>
    <xf numFmtId="0" fontId="39" fillId="0" borderId="85" applyNumberFormat="0" applyFill="0" applyAlignment="0" applyProtection="0">
      <alignment vertical="center"/>
    </xf>
    <xf numFmtId="0" fontId="39" fillId="0" borderId="0" applyNumberFormat="0" applyFill="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86" applyNumberFormat="0" applyAlignment="0" applyProtection="0">
      <alignment vertical="center"/>
    </xf>
    <xf numFmtId="0" fontId="44" fillId="13" borderId="87" applyNumberFormat="0" applyAlignment="0" applyProtection="0">
      <alignment vertical="center"/>
    </xf>
    <xf numFmtId="0" fontId="45" fillId="13" borderId="86" applyNumberFormat="0" applyAlignment="0" applyProtection="0">
      <alignment vertical="center"/>
    </xf>
    <xf numFmtId="0" fontId="46" fillId="0" borderId="88" applyNumberFormat="0" applyFill="0" applyAlignment="0" applyProtection="0">
      <alignment vertical="center"/>
    </xf>
    <xf numFmtId="0" fontId="47" fillId="14" borderId="89" applyNumberFormat="0" applyAlignment="0" applyProtection="0">
      <alignment vertical="center"/>
    </xf>
    <xf numFmtId="0" fontId="22" fillId="0" borderId="0" applyNumberFormat="0" applyFill="0" applyBorder="0" applyAlignment="0" applyProtection="0">
      <alignment vertical="center"/>
    </xf>
    <xf numFmtId="0" fontId="35" fillId="15" borderId="90" applyNumberFormat="0" applyFont="0" applyAlignment="0" applyProtection="0">
      <alignment vertical="center"/>
    </xf>
    <xf numFmtId="0" fontId="48" fillId="0" borderId="0" applyNumberFormat="0" applyFill="0" applyBorder="0" applyAlignment="0" applyProtection="0">
      <alignment vertical="center"/>
    </xf>
    <xf numFmtId="0" fontId="49" fillId="0" borderId="91" applyNumberFormat="0" applyFill="0" applyAlignment="0" applyProtection="0">
      <alignment vertical="center"/>
    </xf>
    <xf numFmtId="0" fontId="7"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7" fillId="35" borderId="0" applyNumberFormat="0" applyBorder="0" applyAlignment="0" applyProtection="0">
      <alignment vertical="center"/>
    </xf>
    <xf numFmtId="0" fontId="7" fillId="36"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7" fillId="39"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top"/>
      <protection locked="0"/>
    </xf>
    <xf numFmtId="0" fontId="51" fillId="0" borderId="0" applyNumberForma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0" fillId="4" borderId="2" xfId="0" applyFill="1" applyBorder="1">
      <alignment vertical="center"/>
    </xf>
    <xf numFmtId="0" fontId="0" fillId="4" borderId="3" xfId="0" applyFill="1" applyBorder="1">
      <alignment vertical="center"/>
    </xf>
    <xf numFmtId="0" fontId="0" fillId="4" borderId="27" xfId="0" applyFill="1" applyBorder="1">
      <alignment vertical="center"/>
    </xf>
    <xf numFmtId="0" fontId="0" fillId="4" borderId="28" xfId="0" applyFill="1" applyBorder="1" applyAlignment="1">
      <alignment vertical="center"/>
    </xf>
    <xf numFmtId="0" fontId="0" fillId="4" borderId="29" xfId="0" applyFill="1" applyBorder="1" applyAlignment="1">
      <alignment vertical="center"/>
    </xf>
    <xf numFmtId="0" fontId="0" fillId="4" borderId="30" xfId="0" applyFill="1" applyBorder="1" applyAlignment="1">
      <alignment horizontal="center" vertical="center"/>
    </xf>
    <xf numFmtId="0" fontId="0" fillId="4" borderId="29" xfId="0" applyFill="1" applyBorder="1" applyAlignment="1">
      <alignment horizontal="left" vertical="center"/>
    </xf>
    <xf numFmtId="0" fontId="0" fillId="4" borderId="31"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26" xfId="0" applyFill="1" applyBorder="1" applyAlignment="1">
      <alignment horizontal="center" vertical="center"/>
    </xf>
    <xf numFmtId="0" fontId="0" fillId="4" borderId="5"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4" borderId="6" xfId="0" applyFill="1" applyBorder="1" applyAlignment="1">
      <alignment horizontal="center" vertical="center"/>
    </xf>
    <xf numFmtId="0" fontId="0" fillId="4" borderId="2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xf>
    <xf numFmtId="0" fontId="9" fillId="4" borderId="39" xfId="0" applyFont="1" applyFill="1" applyBorder="1" applyAlignment="1">
      <alignment horizontal="center" vertical="center"/>
    </xf>
    <xf numFmtId="0" fontId="9" fillId="4" borderId="39" xfId="0" applyFont="1" applyFill="1" applyBorder="1" applyAlignment="1">
      <alignment horizontal="left" vertical="center" wrapText="1"/>
    </xf>
    <xf numFmtId="0" fontId="9" fillId="4" borderId="40"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43" xfId="0" applyFont="1" applyFill="1" applyBorder="1" applyAlignment="1">
      <alignment horizontal="left" vertical="center" wrapText="1"/>
    </xf>
    <xf numFmtId="0" fontId="9" fillId="4" borderId="44" xfId="0" applyFont="1" applyFill="1" applyBorder="1" applyAlignment="1">
      <alignment horizontal="left" vertical="center" wrapText="1"/>
    </xf>
    <xf numFmtId="0" fontId="9" fillId="4" borderId="39" xfId="0" applyFont="1" applyFill="1" applyBorder="1" applyAlignment="1">
      <alignment horizontal="left" vertical="center"/>
    </xf>
    <xf numFmtId="0" fontId="9" fillId="4" borderId="45" xfId="0" applyFont="1" applyFill="1" applyBorder="1" applyAlignment="1">
      <alignment horizontal="center" vertical="center" wrapText="1"/>
    </xf>
    <xf numFmtId="0" fontId="9" fillId="4" borderId="13" xfId="0" applyFont="1" applyFill="1" applyBorder="1" applyAlignment="1">
      <alignment horizontal="left" vertical="center" wrapText="1"/>
    </xf>
    <xf numFmtId="0" fontId="9" fillId="0" borderId="0" xfId="0" applyFont="1">
      <alignment vertical="center"/>
    </xf>
    <xf numFmtId="0" fontId="10" fillId="0" borderId="46" xfId="0" applyFont="1" applyFill="1" applyBorder="1">
      <alignment vertical="center"/>
    </xf>
    <xf numFmtId="0" fontId="10" fillId="0" borderId="47" xfId="0" applyFont="1" applyFill="1" applyBorder="1">
      <alignment vertical="center"/>
    </xf>
    <xf numFmtId="0" fontId="10" fillId="0" borderId="48" xfId="0" applyFont="1" applyFill="1" applyBorder="1">
      <alignment vertical="center"/>
    </xf>
    <xf numFmtId="0" fontId="10" fillId="0" borderId="49" xfId="0" applyFont="1" applyFill="1" applyBorder="1" applyAlignment="1">
      <alignment horizontal="right" vertical="center"/>
    </xf>
    <xf numFmtId="0" fontId="10" fillId="0" borderId="50" xfId="0" applyFont="1" applyFill="1" applyBorder="1" applyAlignment="1">
      <alignment horizontal="right" vertical="center"/>
    </xf>
    <xf numFmtId="0" fontId="10" fillId="0" borderId="51" xfId="0" applyFont="1" applyFill="1" applyBorder="1" applyAlignment="1">
      <alignment horizontal="right" vertical="center"/>
    </xf>
    <xf numFmtId="0" fontId="11" fillId="0" borderId="46" xfId="0" applyFont="1" applyFill="1" applyBorder="1" applyAlignment="1">
      <alignment horizontal="center" vertical="center"/>
    </xf>
    <xf numFmtId="0" fontId="11" fillId="0" borderId="47" xfId="0" applyFont="1" applyFill="1" applyBorder="1" applyAlignment="1">
      <alignment horizontal="right" vertical="center"/>
    </xf>
    <xf numFmtId="0" fontId="10" fillId="0" borderId="52" xfId="0" applyFont="1" applyFill="1" applyBorder="1" applyAlignment="1">
      <alignment horizontal="right" vertical="center"/>
    </xf>
    <xf numFmtId="0" fontId="10" fillId="0" borderId="53" xfId="0" applyFont="1" applyFill="1" applyBorder="1" applyAlignment="1">
      <alignment horizontal="right" vertical="center"/>
    </xf>
    <xf numFmtId="0" fontId="11" fillId="0" borderId="54" xfId="0" applyFont="1" applyFill="1" applyBorder="1" applyAlignment="1">
      <alignment horizontal="right" vertical="center"/>
    </xf>
    <xf numFmtId="0" fontId="11" fillId="5" borderId="46" xfId="0" applyFont="1" applyFill="1" applyBorder="1" applyAlignment="1">
      <alignment horizontal="center" vertical="center"/>
    </xf>
    <xf numFmtId="0" fontId="11" fillId="0" borderId="55" xfId="0" applyFont="1" applyFill="1" applyBorder="1" applyAlignment="1">
      <alignment vertical="center" wrapText="1"/>
    </xf>
    <xf numFmtId="0" fontId="11" fillId="0" borderId="5" xfId="0" applyFont="1" applyFill="1" applyBorder="1" applyAlignment="1">
      <alignment horizontal="right" vertical="center"/>
    </xf>
    <xf numFmtId="0" fontId="10" fillId="0" borderId="56" xfId="0" applyFont="1" applyFill="1" applyBorder="1">
      <alignment vertical="center"/>
    </xf>
    <xf numFmtId="14" fontId="10" fillId="0" borderId="58" xfId="0" applyNumberFormat="1" applyFont="1" applyFill="1" applyBorder="1" applyAlignment="1">
      <alignment horizontal="right" vertical="center"/>
    </xf>
    <xf numFmtId="0" fontId="10" fillId="0" borderId="59" xfId="0" applyFont="1" applyFill="1" applyBorder="1" applyAlignment="1">
      <alignment horizontal="right" vertical="center"/>
    </xf>
    <xf numFmtId="0" fontId="10" fillId="0" borderId="57" xfId="0" applyFont="1" applyFill="1" applyBorder="1" applyAlignment="1">
      <alignment horizontal="right" vertical="center"/>
    </xf>
    <xf numFmtId="0" fontId="10" fillId="0" borderId="60" xfId="0" applyFont="1" applyFill="1" applyBorder="1">
      <alignment vertical="center"/>
    </xf>
    <xf numFmtId="0" fontId="10" fillId="0" borderId="61" xfId="0" applyFont="1" applyFill="1" applyBorder="1">
      <alignment vertical="center"/>
    </xf>
    <xf numFmtId="0" fontId="10" fillId="0" borderId="62" xfId="0" applyFont="1" applyFill="1" applyBorder="1">
      <alignment vertical="center"/>
    </xf>
    <xf numFmtId="14" fontId="10" fillId="0" borderId="63" xfId="0" applyNumberFormat="1" applyFont="1" applyFill="1" applyBorder="1" applyAlignment="1">
      <alignment horizontal="right" vertical="center"/>
    </xf>
    <xf numFmtId="14" fontId="10" fillId="0" borderId="64" xfId="0" applyNumberFormat="1" applyFont="1" applyFill="1" applyBorder="1" applyAlignment="1">
      <alignment horizontal="right" vertical="center"/>
    </xf>
    <xf numFmtId="0" fontId="10" fillId="0" borderId="65" xfId="0" applyFont="1" applyFill="1" applyBorder="1" applyAlignment="1">
      <alignment horizontal="right" vertical="center"/>
    </xf>
    <xf numFmtId="0" fontId="11" fillId="0" borderId="61" xfId="0" applyFont="1" applyFill="1" applyBorder="1">
      <alignment vertical="center"/>
    </xf>
    <xf numFmtId="0" fontId="7" fillId="6" borderId="46" xfId="0" applyFont="1" applyFill="1" applyBorder="1">
      <alignment vertical="center"/>
    </xf>
    <xf numFmtId="0" fontId="7" fillId="6" borderId="66" xfId="0" applyFont="1" applyFill="1" applyBorder="1">
      <alignment vertical="center"/>
    </xf>
    <xf numFmtId="0" fontId="7" fillId="6" borderId="47" xfId="0" applyFont="1" applyFill="1" applyBorder="1">
      <alignment vertical="center"/>
    </xf>
    <xf numFmtId="0" fontId="0" fillId="0" borderId="67" xfId="0" applyBorder="1">
      <alignment vertical="center"/>
    </xf>
    <xf numFmtId="0" fontId="10" fillId="0" borderId="55" xfId="0" applyFont="1" applyFill="1" applyBorder="1">
      <alignment vertical="center"/>
    </xf>
    <xf numFmtId="0" fontId="10" fillId="0" borderId="69" xfId="0" applyFont="1" applyFill="1" applyBorder="1">
      <alignment vertical="center"/>
    </xf>
    <xf numFmtId="0" fontId="0" fillId="0" borderId="68" xfId="0" applyFill="1" applyBorder="1">
      <alignment vertical="center"/>
    </xf>
    <xf numFmtId="0" fontId="10" fillId="0" borderId="71" xfId="0" applyFont="1" applyFill="1" applyBorder="1">
      <alignment vertical="center"/>
    </xf>
    <xf numFmtId="0" fontId="10" fillId="0" borderId="72" xfId="0" applyFont="1" applyFill="1" applyBorder="1">
      <alignment vertical="center"/>
    </xf>
    <xf numFmtId="0" fontId="11" fillId="0" borderId="70" xfId="0" applyFont="1" applyFill="1" applyBorder="1">
      <alignment vertical="center"/>
    </xf>
    <xf numFmtId="0" fontId="10" fillId="0" borderId="73" xfId="0" applyFont="1" applyFill="1" applyBorder="1" applyAlignment="1">
      <alignment horizontal="right" vertical="center"/>
    </xf>
    <xf numFmtId="0" fontId="10" fillId="0" borderId="74" xfId="0" applyFont="1" applyFill="1" applyBorder="1" applyAlignment="1">
      <alignment horizontal="right" vertical="center"/>
    </xf>
    <xf numFmtId="0" fontId="10" fillId="0" borderId="75" xfId="0" applyFont="1" applyFill="1" applyBorder="1" applyAlignment="1">
      <alignment horizontal="right" vertical="center"/>
    </xf>
    <xf numFmtId="0" fontId="11" fillId="0" borderId="71" xfId="0" applyFont="1" applyFill="1" applyBorder="1" applyAlignment="1">
      <alignment vertical="center" wrapText="1"/>
    </xf>
    <xf numFmtId="0" fontId="11" fillId="0" borderId="70" xfId="0" applyFont="1" applyFill="1" applyBorder="1" applyAlignment="1">
      <alignment horizontal="center" vertical="center"/>
    </xf>
    <xf numFmtId="0" fontId="11" fillId="5" borderId="70" xfId="0" applyFont="1" applyFill="1" applyBorder="1" applyAlignment="1">
      <alignment horizontal="center" vertical="center"/>
    </xf>
    <xf numFmtId="0" fontId="11" fillId="0" borderId="71" xfId="0" applyFont="1" applyFill="1" applyBorder="1" applyAlignment="1">
      <alignment horizontal="right" vertical="center"/>
    </xf>
    <xf numFmtId="0" fontId="0" fillId="0" borderId="0" xfId="0" applyBorder="1">
      <alignment vertical="center"/>
    </xf>
    <xf numFmtId="0" fontId="10" fillId="0" borderId="64" xfId="0" applyFont="1" applyFill="1" applyBorder="1" applyAlignment="1">
      <alignment horizontal="right" vertical="center"/>
    </xf>
    <xf numFmtId="0" fontId="0" fillId="0" borderId="76" xfId="0" applyFill="1" applyBorder="1">
      <alignment vertical="center"/>
    </xf>
    <xf numFmtId="0" fontId="11" fillId="0" borderId="46" xfId="0" applyFont="1" applyFill="1" applyBorder="1" applyAlignment="1">
      <alignment vertical="center" wrapText="1"/>
    </xf>
    <xf numFmtId="0" fontId="11" fillId="0" borderId="47" xfId="0" applyFont="1" applyFill="1" applyBorder="1" applyAlignment="1">
      <alignment vertical="center" wrapText="1"/>
    </xf>
    <xf numFmtId="0" fontId="11" fillId="0" borderId="46" xfId="0" applyFont="1" applyFill="1" applyBorder="1">
      <alignment vertical="center"/>
    </xf>
    <xf numFmtId="0" fontId="11" fillId="0" borderId="77" xfId="0" applyFont="1" applyFill="1" applyBorder="1" applyAlignment="1">
      <alignment horizontal="center" vertical="center"/>
    </xf>
    <xf numFmtId="0" fontId="11" fillId="0" borderId="51" xfId="0" applyFont="1" applyFill="1" applyBorder="1" applyAlignment="1">
      <alignment horizontal="right" vertical="center"/>
    </xf>
    <xf numFmtId="0" fontId="11" fillId="0" borderId="78" xfId="0" applyFont="1" applyFill="1" applyBorder="1" applyAlignment="1">
      <alignment vertical="center" wrapText="1"/>
    </xf>
    <xf numFmtId="0" fontId="11" fillId="0" borderId="78" xfId="0" applyFont="1" applyFill="1" applyBorder="1">
      <alignment vertical="center"/>
    </xf>
    <xf numFmtId="0" fontId="11" fillId="0" borderId="56" xfId="0" applyFont="1" applyFill="1" applyBorder="1" applyAlignment="1">
      <alignment horizontal="center" vertical="center"/>
    </xf>
    <xf numFmtId="0" fontId="11" fillId="0" borderId="70" xfId="0" applyFont="1" applyFill="1" applyBorder="1" applyAlignment="1">
      <alignment vertical="center" wrapText="1"/>
    </xf>
    <xf numFmtId="0" fontId="11" fillId="0" borderId="70" xfId="0" applyFont="1" applyFill="1" applyBorder="1" applyAlignment="1">
      <alignment horizontal="right" vertical="center"/>
    </xf>
    <xf numFmtId="0" fontId="11" fillId="0" borderId="47" xfId="0" applyFont="1" applyFill="1" applyBorder="1">
      <alignment vertical="center"/>
    </xf>
    <xf numFmtId="0" fontId="14" fillId="0" borderId="0" xfId="0" applyFont="1" applyFill="1" applyAlignment="1" applyProtection="1">
      <alignment vertical="center"/>
    </xf>
    <xf numFmtId="0" fontId="13" fillId="0" borderId="0" xfId="0" applyFont="1" applyFill="1" applyAlignment="1" applyProtection="1">
      <alignment horizontal="justify" vertical="center"/>
    </xf>
    <xf numFmtId="0" fontId="14" fillId="0" borderId="0" xfId="0" applyFont="1" applyFill="1" applyAlignment="1" applyProtection="1">
      <alignment horizontal="left" vertical="center"/>
    </xf>
    <xf numFmtId="0" fontId="14" fillId="0" borderId="0" xfId="0" applyFont="1" applyFill="1" applyAlignment="1" applyProtection="1">
      <alignment horizontal="center" vertical="center"/>
    </xf>
    <xf numFmtId="0" fontId="19" fillId="0" borderId="0" xfId="0" applyFont="1" applyFill="1" applyAlignment="1" applyProtection="1">
      <alignment vertical="center"/>
    </xf>
    <xf numFmtId="0" fontId="14" fillId="0" borderId="0" xfId="0" applyFont="1" applyFill="1" applyBorder="1" applyAlignment="1" applyProtection="1">
      <alignment vertical="center"/>
    </xf>
    <xf numFmtId="0" fontId="17" fillId="0" borderId="0" xfId="0" applyFont="1" applyFill="1" applyAlignment="1" applyProtection="1">
      <alignment vertical="center"/>
    </xf>
    <xf numFmtId="0" fontId="22" fillId="0" borderId="52" xfId="0" applyFont="1" applyFill="1" applyBorder="1" applyAlignment="1">
      <alignment horizontal="right" vertical="center"/>
    </xf>
    <xf numFmtId="0" fontId="14" fillId="0" borderId="0" xfId="0" applyFont="1" applyFill="1" applyBorder="1" applyAlignment="1" applyProtection="1">
      <alignment horizontal="center" vertical="center"/>
    </xf>
    <xf numFmtId="0" fontId="23" fillId="0" borderId="0" xfId="0" applyFont="1" applyFill="1" applyAlignment="1" applyProtection="1">
      <alignment vertical="center"/>
    </xf>
    <xf numFmtId="0" fontId="25" fillId="0" borderId="0" xfId="0" applyFont="1" applyFill="1" applyAlignment="1" applyProtection="1">
      <alignment horizontal="center" vertical="center"/>
    </xf>
    <xf numFmtId="0" fontId="11" fillId="0" borderId="56" xfId="0" applyFont="1" applyFill="1" applyBorder="1" applyAlignment="1">
      <alignment vertical="center" wrapText="1"/>
    </xf>
    <xf numFmtId="0" fontId="14" fillId="0" borderId="5"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1" fillId="0" borderId="56" xfId="0" applyFont="1" applyFill="1" applyBorder="1">
      <alignment vertical="center"/>
    </xf>
    <xf numFmtId="14" fontId="10" fillId="0" borderId="59" xfId="0" applyNumberFormat="1" applyFont="1" applyFill="1" applyBorder="1" applyAlignment="1">
      <alignment horizontal="right" vertical="center"/>
    </xf>
    <xf numFmtId="0" fontId="11" fillId="0" borderId="55" xfId="0" applyFont="1" applyFill="1" applyBorder="1">
      <alignment vertical="center"/>
    </xf>
    <xf numFmtId="0" fontId="0" fillId="0" borderId="7" xfId="0" applyBorder="1">
      <alignment vertical="center"/>
    </xf>
    <xf numFmtId="0" fontId="0" fillId="0" borderId="7" xfId="0" applyBorder="1" applyAlignment="1">
      <alignment horizontal="left" vertical="center"/>
    </xf>
    <xf numFmtId="0" fontId="0" fillId="0" borderId="0" xfId="0" applyBorder="1" applyAlignment="1">
      <alignment vertical="center"/>
    </xf>
    <xf numFmtId="0" fontId="0" fillId="4" borderId="7" xfId="0" applyFill="1" applyBorder="1" applyAlignment="1">
      <alignment vertical="center" wrapText="1"/>
    </xf>
    <xf numFmtId="0" fontId="0" fillId="0" borderId="0" xfId="0" applyFont="1">
      <alignment vertical="center"/>
    </xf>
    <xf numFmtId="0" fontId="23" fillId="0" borderId="14" xfId="0" applyFont="1" applyFill="1" applyBorder="1" applyAlignment="1" applyProtection="1">
      <alignment horizontal="center" vertical="center"/>
      <protection locked="0"/>
    </xf>
    <xf numFmtId="49" fontId="14" fillId="2" borderId="0" xfId="0" applyNumberFormat="1" applyFont="1" applyFill="1" applyBorder="1" applyAlignment="1" applyProtection="1">
      <alignment vertical="center"/>
    </xf>
    <xf numFmtId="49" fontId="14" fillId="2" borderId="0" xfId="0" applyNumberFormat="1" applyFont="1" applyFill="1" applyBorder="1" applyAlignment="1" applyProtection="1">
      <alignment vertical="top"/>
    </xf>
    <xf numFmtId="49" fontId="14" fillId="3" borderId="0" xfId="0" applyNumberFormat="1" applyFont="1" applyFill="1" applyProtection="1">
      <alignment vertical="center"/>
    </xf>
    <xf numFmtId="49" fontId="14" fillId="2" borderId="0" xfId="0" applyNumberFormat="1" applyFont="1" applyFill="1" applyProtection="1">
      <alignment vertical="center"/>
    </xf>
    <xf numFmtId="0" fontId="14" fillId="3"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left" vertical="center"/>
    </xf>
    <xf numFmtId="49" fontId="14" fillId="0" borderId="5" xfId="0" applyNumberFormat="1" applyFont="1" applyFill="1" applyBorder="1" applyAlignment="1" applyProtection="1">
      <alignment horizontal="center" vertical="center" wrapText="1"/>
    </xf>
    <xf numFmtId="49" fontId="14" fillId="0" borderId="0" xfId="0" applyNumberFormat="1" applyFont="1" applyFill="1" applyBorder="1" applyAlignment="1" applyProtection="1">
      <alignment horizontal="center" vertical="center" wrapText="1"/>
    </xf>
    <xf numFmtId="0" fontId="14" fillId="2" borderId="0" xfId="0" applyNumberFormat="1" applyFont="1" applyFill="1" applyProtection="1">
      <alignment vertical="center"/>
    </xf>
    <xf numFmtId="0" fontId="14" fillId="2" borderId="0" xfId="0" applyNumberFormat="1" applyFont="1" applyFill="1" applyBorder="1" applyAlignment="1" applyProtection="1">
      <alignment horizontal="left" vertical="center"/>
    </xf>
    <xf numFmtId="0" fontId="14" fillId="3" borderId="0" xfId="0" applyFont="1" applyFill="1" applyBorder="1" applyAlignment="1" applyProtection="1">
      <alignment horizontal="left" vertical="center" wrapText="1"/>
    </xf>
    <xf numFmtId="0" fontId="18" fillId="0" borderId="0" xfId="0" applyFont="1" applyFill="1" applyAlignment="1" applyProtection="1">
      <alignment vertical="center"/>
    </xf>
    <xf numFmtId="0" fontId="14" fillId="0" borderId="0" xfId="0" applyFont="1" applyBorder="1" applyAlignment="1" applyProtection="1">
      <alignment vertical="center"/>
    </xf>
    <xf numFmtId="0" fontId="0" fillId="7" borderId="0" xfId="0" applyFill="1">
      <alignment vertical="center"/>
    </xf>
    <xf numFmtId="0" fontId="11" fillId="7" borderId="46" xfId="0" applyFont="1" applyFill="1" applyBorder="1">
      <alignment vertical="center"/>
    </xf>
    <xf numFmtId="0" fontId="11" fillId="7" borderId="46" xfId="0" applyFont="1" applyFill="1" applyBorder="1" applyAlignment="1">
      <alignment vertical="center" wrapText="1"/>
    </xf>
    <xf numFmtId="0" fontId="0" fillId="0" borderId="0" xfId="0" applyFill="1">
      <alignment vertical="center"/>
    </xf>
    <xf numFmtId="0" fontId="10" fillId="8" borderId="46" xfId="0" applyFont="1" applyFill="1" applyBorder="1">
      <alignment vertical="center"/>
    </xf>
    <xf numFmtId="0" fontId="0" fillId="0" borderId="0" xfId="0">
      <alignment vertical="center"/>
    </xf>
    <xf numFmtId="0" fontId="0" fillId="4" borderId="35" xfId="0" applyFill="1" applyBorder="1" applyAlignment="1">
      <alignment horizontal="center" vertical="center"/>
    </xf>
    <xf numFmtId="0" fontId="0" fillId="4" borderId="32" xfId="0" applyFill="1" applyBorder="1" applyAlignment="1">
      <alignment horizontal="center" vertical="center"/>
    </xf>
    <xf numFmtId="0" fontId="0" fillId="0" borderId="0" xfId="0" applyFill="1" applyBorder="1" applyAlignment="1">
      <alignment vertical="center" wrapText="1"/>
    </xf>
    <xf numFmtId="0" fontId="0" fillId="4" borderId="7" xfId="0" applyFill="1" applyBorder="1">
      <alignment vertical="center"/>
    </xf>
    <xf numFmtId="0" fontId="0" fillId="4" borderId="92" xfId="0" applyFill="1" applyBorder="1" applyAlignment="1">
      <alignment vertical="center"/>
    </xf>
    <xf numFmtId="0" fontId="0" fillId="4" borderId="93" xfId="0" applyFill="1" applyBorder="1" applyAlignment="1">
      <alignment vertical="center"/>
    </xf>
    <xf numFmtId="0" fontId="0" fillId="4" borderId="94" xfId="0" applyFill="1" applyBorder="1" applyAlignment="1">
      <alignment vertical="center"/>
    </xf>
    <xf numFmtId="0" fontId="0" fillId="4" borderId="96" xfId="0" applyFill="1" applyBorder="1" applyAlignment="1">
      <alignment horizontal="center" vertical="center"/>
    </xf>
    <xf numFmtId="0" fontId="0" fillId="4" borderId="97" xfId="0" applyFill="1" applyBorder="1" applyAlignment="1">
      <alignment horizontal="center" vertical="center"/>
    </xf>
    <xf numFmtId="0" fontId="0" fillId="4" borderId="98" xfId="0" applyFill="1" applyBorder="1" applyAlignment="1">
      <alignment horizontal="center" vertical="center"/>
    </xf>
    <xf numFmtId="0" fontId="9" fillId="4" borderId="99" xfId="0" applyFont="1" applyFill="1" applyBorder="1" applyAlignment="1">
      <alignment horizontal="center" vertical="center"/>
    </xf>
    <xf numFmtId="0" fontId="9" fillId="4" borderId="98" xfId="0" applyFont="1" applyFill="1" applyBorder="1" applyAlignment="1">
      <alignment horizontal="left" vertical="center" wrapText="1"/>
    </xf>
    <xf numFmtId="0" fontId="1" fillId="0" borderId="0" xfId="0" applyFont="1" applyFill="1">
      <alignment vertical="center"/>
    </xf>
    <xf numFmtId="0" fontId="11" fillId="0" borderId="100" xfId="0" applyFont="1" applyFill="1" applyBorder="1" applyAlignment="1">
      <alignment horizontal="right" vertical="center"/>
    </xf>
    <xf numFmtId="0" fontId="11" fillId="0" borderId="101" xfId="0" applyFont="1" applyFill="1" applyBorder="1" applyAlignment="1">
      <alignment horizontal="right" vertical="center"/>
    </xf>
    <xf numFmtId="14" fontId="10" fillId="0" borderId="52" xfId="0" applyNumberFormat="1" applyFont="1" applyFill="1" applyBorder="1" applyAlignment="1">
      <alignment horizontal="right" vertical="center"/>
    </xf>
    <xf numFmtId="0" fontId="11" fillId="0" borderId="98" xfId="0" applyFont="1" applyFill="1" applyBorder="1" applyAlignment="1">
      <alignment horizontal="right" vertical="center"/>
    </xf>
    <xf numFmtId="0" fontId="11" fillId="0" borderId="102" xfId="0" applyFont="1" applyFill="1" applyBorder="1" applyAlignment="1">
      <alignment horizontal="center" vertical="center"/>
    </xf>
    <xf numFmtId="0" fontId="11" fillId="0" borderId="103" xfId="0" applyFont="1" applyFill="1" applyBorder="1" applyAlignment="1">
      <alignment horizontal="right" vertical="center"/>
    </xf>
    <xf numFmtId="0" fontId="1" fillId="0" borderId="68" xfId="0" applyFont="1" applyFill="1" applyBorder="1">
      <alignment vertical="center"/>
    </xf>
    <xf numFmtId="0" fontId="11" fillId="0" borderId="104" xfId="0" applyFont="1" applyFill="1" applyBorder="1" applyAlignment="1">
      <alignment horizontal="center" vertical="center"/>
    </xf>
    <xf numFmtId="0" fontId="11" fillId="0" borderId="105" xfId="0" applyFont="1" applyFill="1" applyBorder="1" applyAlignment="1">
      <alignment horizontal="right" vertical="center"/>
    </xf>
    <xf numFmtId="0" fontId="1" fillId="3" borderId="76" xfId="0" applyFont="1" applyFill="1" applyBorder="1">
      <alignment vertical="center"/>
    </xf>
    <xf numFmtId="0" fontId="1" fillId="3" borderId="0" xfId="0" applyFont="1" applyFill="1" applyBorder="1">
      <alignment vertical="center"/>
    </xf>
    <xf numFmtId="0" fontId="11" fillId="0" borderId="106" xfId="0" applyFont="1" applyFill="1" applyBorder="1" applyAlignment="1">
      <alignment horizontal="center" vertical="center"/>
    </xf>
    <xf numFmtId="0" fontId="7" fillId="6" borderId="107" xfId="0" applyFont="1" applyFill="1" applyBorder="1">
      <alignment vertical="center"/>
    </xf>
    <xf numFmtId="0" fontId="7" fillId="6" borderId="82" xfId="0" applyFont="1" applyFill="1" applyBorder="1">
      <alignment vertical="center"/>
    </xf>
    <xf numFmtId="0" fontId="7" fillId="6" borderId="108" xfId="0" applyFont="1" applyFill="1" applyBorder="1">
      <alignment vertical="center"/>
    </xf>
    <xf numFmtId="0" fontId="7" fillId="6" borderId="109" xfId="0" applyFont="1" applyFill="1" applyBorder="1">
      <alignment vertical="center"/>
    </xf>
    <xf numFmtId="0" fontId="0" fillId="0" borderId="110" xfId="0" applyBorder="1" applyAlignment="1">
      <alignment horizontal="center" vertical="center"/>
    </xf>
    <xf numFmtId="0" fontId="0" fillId="0" borderId="110" xfId="0" applyBorder="1" applyAlignment="1">
      <alignment vertical="center" wrapText="1"/>
    </xf>
    <xf numFmtId="0" fontId="0" fillId="0" borderId="110" xfId="0" applyBorder="1">
      <alignment vertical="center"/>
    </xf>
    <xf numFmtId="0" fontId="11" fillId="0" borderId="0" xfId="80" applyFont="1" applyAlignment="1">
      <alignment vertical="center"/>
    </xf>
    <xf numFmtId="0" fontId="52" fillId="4" borderId="111" xfId="80" applyFont="1" applyFill="1" applyBorder="1" applyAlignment="1">
      <alignment vertical="center"/>
    </xf>
    <xf numFmtId="0" fontId="52" fillId="4" borderId="112" xfId="80" applyFont="1" applyFill="1" applyBorder="1" applyAlignment="1">
      <alignment vertical="center"/>
    </xf>
    <xf numFmtId="0" fontId="52" fillId="4" borderId="112" xfId="80" applyFont="1" applyFill="1" applyBorder="1" applyAlignment="1">
      <alignment vertical="center" wrapText="1"/>
    </xf>
    <xf numFmtId="0" fontId="11" fillId="4" borderId="112" xfId="80" applyFont="1" applyFill="1" applyBorder="1" applyAlignment="1">
      <alignment vertical="center"/>
    </xf>
    <xf numFmtId="0" fontId="11" fillId="4" borderId="113" xfId="80" applyFont="1" applyFill="1" applyBorder="1" applyAlignment="1">
      <alignment vertical="center"/>
    </xf>
    <xf numFmtId="0" fontId="1" fillId="0" borderId="0" xfId="80" applyAlignment="1">
      <alignment vertical="center"/>
    </xf>
    <xf numFmtId="0" fontId="52" fillId="4" borderId="7" xfId="80" applyFont="1" applyFill="1" applyBorder="1" applyAlignment="1">
      <alignment vertical="center"/>
    </xf>
    <xf numFmtId="0" fontId="11" fillId="4" borderId="7" xfId="80" applyFont="1" applyFill="1" applyBorder="1" applyAlignment="1">
      <alignment vertical="center"/>
    </xf>
    <xf numFmtId="0" fontId="11" fillId="4" borderId="114" xfId="80" applyFont="1" applyFill="1" applyBorder="1" applyAlignment="1">
      <alignment vertical="center"/>
    </xf>
    <xf numFmtId="0" fontId="11" fillId="4" borderId="110" xfId="80" applyFont="1" applyFill="1" applyBorder="1" applyAlignment="1">
      <alignment vertical="center"/>
    </xf>
    <xf numFmtId="49" fontId="11" fillId="4" borderId="115" xfId="80" applyNumberFormat="1" applyFont="1" applyFill="1" applyBorder="1" applyAlignment="1">
      <alignment vertical="center"/>
    </xf>
    <xf numFmtId="49" fontId="11" fillId="0" borderId="7" xfId="80" applyNumberFormat="1" applyFont="1" applyFill="1" applyBorder="1" applyAlignment="1">
      <alignment vertical="center"/>
    </xf>
    <xf numFmtId="0" fontId="11" fillId="4" borderId="116" xfId="80" applyFont="1" applyFill="1" applyBorder="1" applyAlignment="1">
      <alignment vertical="center"/>
    </xf>
    <xf numFmtId="49" fontId="11" fillId="0" borderId="7" xfId="80" applyNumberFormat="1" applyFont="1" applyBorder="1" applyAlignment="1">
      <alignment vertical="center"/>
    </xf>
    <xf numFmtId="0" fontId="11" fillId="4" borderId="118" xfId="80" applyFont="1" applyFill="1" applyBorder="1" applyAlignment="1">
      <alignment vertical="center"/>
    </xf>
    <xf numFmtId="0" fontId="11" fillId="4" borderId="119" xfId="80" applyFont="1" applyFill="1" applyBorder="1" applyAlignment="1">
      <alignment vertical="center"/>
    </xf>
    <xf numFmtId="49" fontId="11" fillId="4" borderId="120" xfId="80" applyNumberFormat="1" applyFont="1" applyFill="1" applyBorder="1" applyAlignment="1">
      <alignment vertical="center" wrapText="1"/>
    </xf>
    <xf numFmtId="0" fontId="1" fillId="4" borderId="115" xfId="80" applyFill="1" applyBorder="1" applyAlignment="1">
      <alignment vertical="center" wrapText="1"/>
    </xf>
    <xf numFmtId="0" fontId="14" fillId="0" borderId="0" xfId="0" applyFont="1" applyBorder="1" applyAlignment="1" applyProtection="1">
      <alignment horizontal="left" vertical="center"/>
    </xf>
    <xf numFmtId="0" fontId="11" fillId="7" borderId="78" xfId="0" applyFont="1" applyFill="1" applyBorder="1" applyAlignment="1">
      <alignment vertical="center" wrapText="1"/>
    </xf>
    <xf numFmtId="49" fontId="11" fillId="4" borderId="117" xfId="80" applyNumberFormat="1" applyFont="1" applyFill="1" applyBorder="1" applyAlignment="1">
      <alignment vertical="center" wrapText="1"/>
    </xf>
    <xf numFmtId="0" fontId="1" fillId="7" borderId="0" xfId="0" applyFont="1" applyFill="1">
      <alignment vertical="center"/>
    </xf>
    <xf numFmtId="0" fontId="11" fillId="0" borderId="100" xfId="0" applyFont="1" applyFill="1" applyBorder="1" applyAlignment="1">
      <alignment vertical="center" wrapText="1"/>
    </xf>
    <xf numFmtId="0" fontId="14" fillId="4" borderId="7" xfId="0" applyFont="1" applyFill="1" applyBorder="1" applyAlignment="1" applyProtection="1">
      <alignment horizontal="center" vertical="center"/>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left" vertical="top" wrapText="1"/>
    </xf>
    <xf numFmtId="49" fontId="14" fillId="2" borderId="0" xfId="0" applyNumberFormat="1" applyFont="1" applyFill="1" applyBorder="1" applyAlignment="1" applyProtection="1">
      <alignment horizontal="left" vertical="center" wrapText="1"/>
    </xf>
    <xf numFmtId="0" fontId="16" fillId="0" borderId="0" xfId="0" applyFont="1" applyFill="1" applyAlignment="1" applyProtection="1">
      <alignment horizontal="center" vertical="center"/>
    </xf>
    <xf numFmtId="49" fontId="14" fillId="0" borderId="0" xfId="0" applyNumberFormat="1" applyFont="1" applyFill="1" applyAlignment="1" applyProtection="1">
      <alignment vertical="center"/>
    </xf>
    <xf numFmtId="49" fontId="14" fillId="0" borderId="14"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0" fontId="14" fillId="0" borderId="0" xfId="0" applyFont="1" applyFill="1" applyAlignment="1" applyProtection="1">
      <alignment horizontal="left"/>
    </xf>
    <xf numFmtId="0" fontId="14" fillId="0" borderId="6"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5" xfId="0" applyFont="1" applyFill="1" applyBorder="1" applyAlignment="1" applyProtection="1">
      <alignment vertical="top"/>
    </xf>
    <xf numFmtId="0" fontId="14" fillId="0" borderId="0" xfId="0" applyFont="1" applyFill="1" applyAlignment="1" applyProtection="1">
      <alignment vertical="top"/>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xf>
    <xf numFmtId="0" fontId="14" fillId="0" borderId="0" xfId="0" applyFont="1" applyFill="1" applyAlignment="1" applyProtection="1">
      <alignment horizontal="right" vertical="center"/>
    </xf>
    <xf numFmtId="0" fontId="14" fillId="0" borderId="3"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xf>
    <xf numFmtId="0" fontId="14" fillId="0" borderId="5" xfId="0" applyFont="1" applyFill="1" applyBorder="1" applyAlignment="1" applyProtection="1">
      <alignment horizontal="left" vertical="center"/>
    </xf>
    <xf numFmtId="0" fontId="50" fillId="0" borderId="0" xfId="0" applyFont="1" applyFill="1" applyAlignment="1" applyProtection="1">
      <alignment vertical="center"/>
    </xf>
    <xf numFmtId="0" fontId="17" fillId="0" borderId="0" xfId="0" applyFont="1" applyProtection="1">
      <alignment vertical="center"/>
    </xf>
    <xf numFmtId="49" fontId="14" fillId="0" borderId="0" xfId="0" applyNumberFormat="1" applyFont="1" applyProtection="1">
      <alignment vertical="center"/>
    </xf>
    <xf numFmtId="0" fontId="14" fillId="0" borderId="0" xfId="0" applyFont="1" applyProtection="1">
      <alignment vertical="center"/>
    </xf>
    <xf numFmtId="0" fontId="14" fillId="0" borderId="0" xfId="0" applyFont="1" applyAlignment="1" applyProtection="1">
      <alignment vertical="center" wrapText="1"/>
    </xf>
    <xf numFmtId="49" fontId="14" fillId="0" borderId="0" xfId="0" applyNumberFormat="1" applyFont="1" applyFill="1" applyBorder="1" applyAlignment="1" applyProtection="1">
      <alignment horizontal="left" vertical="center"/>
    </xf>
    <xf numFmtId="0" fontId="14" fillId="0" borderId="0" xfId="0" applyFont="1" applyBorder="1" applyProtection="1">
      <alignment vertical="center"/>
    </xf>
    <xf numFmtId="49" fontId="14" fillId="0" borderId="0" xfId="0" applyNumberFormat="1"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Protection="1">
      <alignment vertical="center"/>
    </xf>
    <xf numFmtId="0" fontId="33" fillId="0" borderId="6" xfId="0" applyFont="1" applyBorder="1" applyProtection="1">
      <alignment vertical="center"/>
    </xf>
    <xf numFmtId="0" fontId="17" fillId="0" borderId="0" xfId="0" applyFont="1" applyBorder="1" applyProtection="1">
      <alignment vertical="center"/>
    </xf>
    <xf numFmtId="0" fontId="56" fillId="0" borderId="0" xfId="0" applyFont="1" applyBorder="1" applyProtection="1">
      <alignment vertical="center"/>
    </xf>
    <xf numFmtId="0" fontId="17"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14" fillId="0" borderId="0" xfId="0" applyFont="1" applyAlignment="1" applyProtection="1">
      <alignment vertical="center"/>
    </xf>
    <xf numFmtId="0" fontId="32" fillId="0" borderId="0" xfId="0" applyFont="1" applyFill="1" applyBorder="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3"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horizontal="right" vertical="center"/>
    </xf>
    <xf numFmtId="0" fontId="32" fillId="0" borderId="0" xfId="0" applyFont="1" applyFill="1" applyAlignment="1" applyProtection="1">
      <alignment vertical="center"/>
    </xf>
    <xf numFmtId="0" fontId="18" fillId="0" borderId="0" xfId="0" applyFont="1" applyFill="1" applyAlignment="1" applyProtection="1">
      <alignment vertical="top"/>
    </xf>
    <xf numFmtId="0" fontId="14" fillId="0" borderId="0" xfId="0" applyNumberFormat="1" applyFont="1" applyFill="1" applyBorder="1" applyAlignment="1" applyProtection="1">
      <alignment horizontal="center" vertical="center"/>
    </xf>
    <xf numFmtId="0" fontId="0" fillId="0" borderId="0" xfId="0" applyFont="1" applyBorder="1" applyAlignment="1" applyProtection="1">
      <alignment horizontal="left" vertical="top"/>
    </xf>
    <xf numFmtId="0" fontId="0" fillId="0" borderId="0" xfId="0" applyFont="1" applyAlignment="1" applyProtection="1">
      <alignment horizontal="left" vertical="top"/>
    </xf>
    <xf numFmtId="0" fontId="14" fillId="0" borderId="0" xfId="0" applyFont="1" applyFill="1" applyAlignment="1" applyProtection="1">
      <alignment horizontal="justify" vertical="center"/>
    </xf>
    <xf numFmtId="0" fontId="23" fillId="0" borderId="0" xfId="0" applyFont="1" applyFill="1" applyAlignment="1" applyProtection="1">
      <alignment horizontal="center"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vertical="center" wrapText="1"/>
    </xf>
    <xf numFmtId="0" fontId="14" fillId="0" borderId="0" xfId="0" applyNumberFormat="1" applyFont="1" applyFill="1" applyBorder="1" applyAlignment="1" applyProtection="1">
      <alignment vertical="center"/>
    </xf>
    <xf numFmtId="49" fontId="14" fillId="0" borderId="0" xfId="0" applyNumberFormat="1" applyFont="1" applyFill="1" applyProtection="1">
      <alignment vertical="center"/>
    </xf>
    <xf numFmtId="49" fontId="20" fillId="0" borderId="0" xfId="0" applyNumberFormat="1" applyFont="1" applyFill="1" applyProtection="1">
      <alignment vertical="center"/>
    </xf>
    <xf numFmtId="49" fontId="19" fillId="0" borderId="0" xfId="0" applyNumberFormat="1" applyFont="1" applyFill="1" applyProtection="1">
      <alignment vertical="center"/>
    </xf>
    <xf numFmtId="0" fontId="14" fillId="0" borderId="16" xfId="0" applyFont="1" applyFill="1" applyBorder="1" applyAlignment="1" applyProtection="1">
      <alignment horizontal="center" vertical="center"/>
      <protection locked="0"/>
    </xf>
    <xf numFmtId="0" fontId="0" fillId="0" borderId="7" xfId="0" applyFill="1" applyBorder="1" applyAlignment="1">
      <alignment horizontal="left" vertical="center"/>
    </xf>
    <xf numFmtId="0" fontId="14" fillId="0" borderId="0" xfId="0" applyFont="1" applyFill="1" applyAlignment="1" applyProtection="1">
      <alignment horizontal="righ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21" fillId="0" borderId="0" xfId="0" applyFont="1" applyFill="1" applyAlignment="1" applyProtection="1">
      <alignment horizontal="justify"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xf>
    <xf numFmtId="0" fontId="21" fillId="0" borderId="0" xfId="0" applyFont="1" applyFill="1" applyAlignment="1" applyProtection="1">
      <alignment horizontal="center" vertical="center"/>
    </xf>
    <xf numFmtId="0" fontId="14" fillId="0" borderId="0" xfId="0" applyFont="1" applyFill="1" applyAlignment="1" applyProtection="1">
      <alignment vertical="center" wrapText="1"/>
    </xf>
    <xf numFmtId="0" fontId="14" fillId="0" borderId="0" xfId="0" applyFont="1" applyFill="1" applyBorder="1" applyAlignment="1" applyProtection="1">
      <alignment horizontal="right" vertical="center"/>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4" fillId="0" borderId="0" xfId="0" applyFont="1" applyFill="1" applyAlignment="1" applyProtection="1"/>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Alignment="1" applyProtection="1">
      <alignment horizontal="left" vertical="top" wrapText="1"/>
    </xf>
    <xf numFmtId="0" fontId="59" fillId="4" borderId="3" xfId="0" applyFont="1" applyFill="1" applyBorder="1" applyAlignment="1" applyProtection="1">
      <alignment horizontal="center" vertical="center"/>
    </xf>
    <xf numFmtId="0" fontId="59" fillId="4" borderId="4" xfId="0" applyFont="1" applyFill="1" applyBorder="1" applyAlignment="1" applyProtection="1">
      <alignment horizontal="center" vertical="center"/>
    </xf>
    <xf numFmtId="0" fontId="14" fillId="0" borderId="0" xfId="0" applyFont="1" applyFill="1" applyBorder="1" applyAlignment="1" applyProtection="1"/>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59" fillId="4" borderId="3" xfId="0" applyFont="1" applyFill="1" applyBorder="1" applyAlignment="1" applyProtection="1">
      <alignment horizontal="center" vertical="center"/>
    </xf>
    <xf numFmtId="0" fontId="59" fillId="4" borderId="4" xfId="0" applyFont="1" applyFill="1" applyBorder="1" applyAlignment="1" applyProtection="1">
      <alignment horizontal="center" vertical="center"/>
    </xf>
    <xf numFmtId="0" fontId="14" fillId="0" borderId="3" xfId="0"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10" fillId="0" borderId="66" xfId="0" applyFont="1" applyFill="1" applyBorder="1">
      <alignment vertical="center"/>
    </xf>
    <xf numFmtId="0" fontId="10" fillId="0" borderId="54" xfId="0" applyFont="1" applyFill="1" applyBorder="1">
      <alignment vertical="center"/>
    </xf>
    <xf numFmtId="0" fontId="10" fillId="0" borderId="122" xfId="0" applyFont="1" applyFill="1" applyBorder="1">
      <alignment vertical="center"/>
    </xf>
    <xf numFmtId="0" fontId="11" fillId="0" borderId="66" xfId="0" applyFont="1" applyFill="1" applyBorder="1">
      <alignment vertical="center"/>
    </xf>
    <xf numFmtId="0" fontId="0" fillId="0" borderId="76" xfId="0" applyBorder="1">
      <alignment vertical="center"/>
    </xf>
    <xf numFmtId="0" fontId="10" fillId="0" borderId="123" xfId="0" applyFont="1" applyFill="1" applyBorder="1">
      <alignment vertical="center"/>
    </xf>
    <xf numFmtId="0" fontId="10" fillId="8" borderId="61" xfId="0" applyFont="1" applyFill="1" applyBorder="1">
      <alignment vertical="center"/>
    </xf>
    <xf numFmtId="0" fontId="10" fillId="0" borderId="124" xfId="0" applyFont="1" applyFill="1" applyBorder="1" applyAlignment="1">
      <alignment horizontal="right" vertical="center"/>
    </xf>
    <xf numFmtId="0" fontId="10" fillId="0" borderId="125" xfId="0" applyFont="1" applyFill="1" applyBorder="1">
      <alignment vertical="center"/>
    </xf>
    <xf numFmtId="0" fontId="10" fillId="0" borderId="126" xfId="0" applyFont="1" applyFill="1" applyBorder="1">
      <alignment vertical="center"/>
    </xf>
    <xf numFmtId="0" fontId="10" fillId="0" borderId="70" xfId="0" applyFont="1" applyFill="1" applyBorder="1">
      <alignment vertical="center"/>
    </xf>
    <xf numFmtId="0" fontId="10" fillId="0" borderId="127" xfId="0" applyFont="1" applyFill="1" applyBorder="1">
      <alignment vertical="center"/>
    </xf>
    <xf numFmtId="0" fontId="0" fillId="0" borderId="70" xfId="0" applyFont="1" applyBorder="1">
      <alignment vertical="center"/>
    </xf>
    <xf numFmtId="0" fontId="0" fillId="0" borderId="46" xfId="0" applyFont="1" applyBorder="1">
      <alignment vertical="center"/>
    </xf>
    <xf numFmtId="0" fontId="0" fillId="0" borderId="46" xfId="0" applyBorder="1">
      <alignment vertical="center"/>
    </xf>
    <xf numFmtId="0" fontId="0" fillId="0" borderId="61" xfId="0" applyBorder="1">
      <alignment vertical="center"/>
    </xf>
    <xf numFmtId="0" fontId="10" fillId="8" borderId="70" xfId="0" applyFont="1" applyFill="1" applyBorder="1">
      <alignment vertical="center"/>
    </xf>
    <xf numFmtId="0" fontId="0" fillId="0" borderId="46" xfId="0" applyFill="1" applyBorder="1">
      <alignment vertical="center"/>
    </xf>
    <xf numFmtId="0" fontId="10" fillId="0" borderId="53" xfId="0" applyFont="1" applyFill="1" applyBorder="1" applyAlignment="1">
      <alignment horizontal="left" vertical="center"/>
    </xf>
    <xf numFmtId="49" fontId="11" fillId="0" borderId="110" xfId="80" applyNumberFormat="1" applyFont="1" applyFill="1" applyBorder="1" applyAlignment="1" applyProtection="1">
      <alignment vertical="center"/>
      <protection locked="0"/>
    </xf>
    <xf numFmtId="49" fontId="11" fillId="0" borderId="7" xfId="80" applyNumberFormat="1" applyFont="1" applyBorder="1" applyAlignment="1" applyProtection="1">
      <alignment vertical="center"/>
      <protection locked="0"/>
    </xf>
    <xf numFmtId="49" fontId="11" fillId="0" borderId="119" xfId="80" applyNumberFormat="1" applyFont="1" applyBorder="1" applyAlignment="1" applyProtection="1">
      <alignment vertical="center"/>
      <protection locked="0"/>
    </xf>
    <xf numFmtId="49" fontId="11" fillId="0" borderId="110" xfId="80" applyNumberFormat="1" applyFont="1" applyBorder="1" applyAlignment="1" applyProtection="1">
      <alignment vertical="center"/>
      <protection locked="0"/>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4" fillId="0" borderId="0" xfId="0" applyFont="1" applyFill="1" applyAlignment="1" applyProtection="1">
      <alignment vertical="center"/>
    </xf>
    <xf numFmtId="0" fontId="14" fillId="0" borderId="6" xfId="0" applyFont="1" applyFill="1" applyBorder="1" applyAlignment="1" applyProtection="1">
      <alignment horizontal="center" vertical="top"/>
    </xf>
    <xf numFmtId="0" fontId="14" fillId="0" borderId="3" xfId="0" applyFont="1" applyFill="1" applyBorder="1" applyAlignment="1" applyProtection="1">
      <alignment horizontal="left" vertical="center" shrinkToFit="1"/>
      <protection locked="0"/>
    </xf>
    <xf numFmtId="0" fontId="14" fillId="0" borderId="14" xfId="0" applyFont="1" applyFill="1" applyBorder="1" applyAlignment="1" applyProtection="1">
      <alignment horizontal="left" vertical="center" shrinkToFit="1"/>
      <protection locked="0"/>
    </xf>
    <xf numFmtId="0" fontId="30" fillId="0" borderId="1" xfId="0" applyFont="1" applyFill="1" applyBorder="1" applyAlignment="1" applyProtection="1">
      <alignment horizontal="left" vertical="center" shrinkToFit="1"/>
    </xf>
    <xf numFmtId="0" fontId="15" fillId="0" borderId="0" xfId="0" applyFont="1" applyFill="1" applyAlignment="1" applyProtection="1">
      <alignment horizontal="center" vertical="center"/>
      <protection locked="0"/>
    </xf>
    <xf numFmtId="0" fontId="58" fillId="0" borderId="0" xfId="0" applyFont="1" applyFill="1" applyAlignment="1" applyProtection="1">
      <alignment horizontal="center" vertical="center"/>
    </xf>
    <xf numFmtId="0" fontId="30" fillId="0" borderId="0" xfId="0" applyFont="1" applyFill="1" applyBorder="1" applyAlignment="1" applyProtection="1">
      <alignment horizontal="left" vertical="center" wrapText="1"/>
    </xf>
    <xf numFmtId="0" fontId="14" fillId="0" borderId="7"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xf>
    <xf numFmtId="0" fontId="14" fillId="0" borderId="0" xfId="0" applyFont="1" applyFill="1" applyAlignment="1" applyProtection="1">
      <alignment horizontal="right" vertical="center"/>
    </xf>
    <xf numFmtId="0" fontId="14" fillId="0" borderId="0" xfId="0"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center" vertical="center"/>
    </xf>
    <xf numFmtId="0" fontId="15" fillId="0" borderId="0" xfId="0" applyFont="1" applyFill="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29"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protection locked="0"/>
    </xf>
    <xf numFmtId="0" fontId="15" fillId="0" borderId="0" xfId="0" quotePrefix="1" applyFont="1" applyFill="1" applyBorder="1" applyAlignment="1" applyProtection="1">
      <alignment horizontal="center" vertical="center"/>
      <protection locked="0"/>
    </xf>
    <xf numFmtId="0" fontId="17" fillId="0" borderId="0" xfId="0" applyFont="1" applyFill="1" applyAlignment="1" applyProtection="1">
      <alignment horizontal="left" wrapText="1"/>
    </xf>
    <xf numFmtId="0" fontId="14" fillId="0" borderId="7" xfId="0" applyNumberFormat="1"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shrinkToFit="1"/>
      <protection locked="0"/>
    </xf>
    <xf numFmtId="0" fontId="14" fillId="0" borderId="3" xfId="0" applyNumberFormat="1" applyFont="1" applyFill="1" applyBorder="1" applyAlignment="1" applyProtection="1">
      <alignment horizontal="left" vertical="center" shrinkToFit="1"/>
      <protection locked="0"/>
    </xf>
    <xf numFmtId="0" fontId="14" fillId="0" borderId="4" xfId="0" applyNumberFormat="1" applyFont="1" applyFill="1" applyBorder="1" applyAlignment="1" applyProtection="1">
      <alignment horizontal="left" vertical="center" shrinkToFit="1"/>
      <protection locked="0"/>
    </xf>
    <xf numFmtId="0" fontId="51" fillId="0" borderId="2" xfId="82" applyNumberFormat="1" applyFill="1" applyBorder="1" applyAlignment="1" applyProtection="1">
      <alignment horizontal="left" vertical="center" shrinkToFit="1"/>
      <protection locked="0"/>
    </xf>
    <xf numFmtId="0" fontId="14" fillId="4" borderId="2"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23" xfId="0" applyNumberFormat="1" applyFont="1" applyFill="1" applyBorder="1" applyAlignment="1" applyProtection="1">
      <alignment horizontal="center" vertical="center"/>
    </xf>
    <xf numFmtId="0" fontId="14" fillId="4" borderId="24" xfId="0" applyNumberFormat="1" applyFont="1" applyFill="1" applyBorder="1" applyAlignment="1" applyProtection="1">
      <alignment horizontal="center" vertical="center"/>
    </xf>
    <xf numFmtId="0" fontId="14" fillId="4" borderId="25" xfId="0" applyNumberFormat="1" applyFont="1" applyFill="1" applyBorder="1" applyAlignment="1" applyProtection="1">
      <alignment horizontal="center" vertical="center"/>
    </xf>
    <xf numFmtId="0" fontId="14" fillId="4" borderId="20" xfId="0" applyNumberFormat="1" applyFont="1" applyFill="1" applyBorder="1" applyAlignment="1" applyProtection="1">
      <alignment horizontal="center" vertical="center"/>
    </xf>
    <xf numFmtId="0" fontId="14" fillId="4" borderId="21" xfId="0" applyNumberFormat="1" applyFont="1" applyFill="1" applyBorder="1" applyAlignment="1" applyProtection="1">
      <alignment horizontal="center" vertical="center"/>
    </xf>
    <xf numFmtId="0" fontId="14" fillId="4" borderId="22"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left" vertical="center" shrinkToFit="1"/>
      <protection locked="0"/>
    </xf>
    <xf numFmtId="0" fontId="14" fillId="4" borderId="2" xfId="0"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xf>
    <xf numFmtId="49" fontId="14" fillId="4" borderId="3" xfId="0" applyNumberFormat="1" applyFont="1" applyFill="1" applyBorder="1" applyAlignment="1" applyProtection="1">
      <alignment horizontal="center" vertical="center"/>
    </xf>
    <xf numFmtId="49" fontId="14" fillId="4" borderId="4" xfId="0" applyNumberFormat="1"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14" fillId="4" borderId="14" xfId="0" applyFont="1" applyFill="1" applyBorder="1" applyAlignment="1" applyProtection="1">
      <alignment horizontal="center" vertical="center"/>
    </xf>
    <xf numFmtId="0" fontId="14" fillId="4" borderId="15" xfId="0" applyFont="1" applyFill="1" applyBorder="1" applyAlignment="1" applyProtection="1">
      <alignment horizontal="center" vertical="center"/>
    </xf>
    <xf numFmtId="0" fontId="14" fillId="4" borderId="16" xfId="0" applyFont="1" applyFill="1" applyBorder="1" applyAlignment="1" applyProtection="1">
      <alignment horizontal="center" vertical="center"/>
    </xf>
    <xf numFmtId="0" fontId="14" fillId="4" borderId="110" xfId="0" applyFont="1" applyFill="1" applyBorder="1" applyAlignment="1" applyProtection="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49" fontId="14" fillId="4" borderId="11" xfId="0" applyNumberFormat="1" applyFont="1" applyFill="1" applyBorder="1" applyAlignment="1" applyProtection="1">
      <alignment horizontal="center" vertical="center"/>
    </xf>
    <xf numFmtId="49" fontId="14" fillId="4" borderId="1" xfId="0"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6" xfId="0" applyNumberFormat="1" applyFont="1" applyFill="1" applyBorder="1" applyAlignment="1" applyProtection="1">
      <alignment horizontal="center" vertical="center"/>
    </xf>
    <xf numFmtId="49" fontId="14" fillId="4" borderId="12" xfId="0" applyNumberFormat="1" applyFont="1" applyFill="1" applyBorder="1" applyAlignment="1" applyProtection="1">
      <alignment horizontal="center" vertical="center"/>
    </xf>
    <xf numFmtId="0" fontId="15" fillId="0" borderId="0" xfId="0" applyFont="1" applyAlignment="1" applyProtection="1">
      <alignment horizontal="center"/>
      <protection locked="0"/>
    </xf>
    <xf numFmtId="0" fontId="16" fillId="0" borderId="0" xfId="0" applyFont="1" applyFill="1" applyAlignment="1" applyProtection="1">
      <alignment horizontal="center" vertical="center"/>
    </xf>
    <xf numFmtId="0" fontId="14" fillId="0" borderId="7" xfId="0"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shrinkToFit="1"/>
    </xf>
    <xf numFmtId="0" fontId="14" fillId="4" borderId="79" xfId="0" applyNumberFormat="1" applyFont="1" applyFill="1" applyBorder="1" applyAlignment="1" applyProtection="1">
      <alignment horizontal="center" vertical="center"/>
    </xf>
    <xf numFmtId="0" fontId="14" fillId="4" borderId="80" xfId="0" applyNumberFormat="1" applyFont="1" applyFill="1" applyBorder="1" applyAlignment="1" applyProtection="1">
      <alignment horizontal="center" vertical="center"/>
    </xf>
    <xf numFmtId="0" fontId="14" fillId="4" borderId="81" xfId="0" applyNumberFormat="1" applyFont="1" applyFill="1" applyBorder="1" applyAlignment="1" applyProtection="1">
      <alignment horizontal="center" vertical="center"/>
    </xf>
    <xf numFmtId="0" fontId="14" fillId="0" borderId="0" xfId="0" applyFont="1" applyAlignment="1" applyProtection="1">
      <alignment horizontal="center" vertical="center"/>
    </xf>
    <xf numFmtId="0" fontId="57" fillId="0" borderId="0" xfId="0" applyFont="1" applyFill="1" applyAlignment="1" applyProtection="1">
      <alignment horizontal="left" vertical="center" wrapText="1"/>
    </xf>
    <xf numFmtId="0" fontId="57" fillId="0" borderId="0" xfId="0" applyFont="1" applyBorder="1" applyAlignment="1" applyProtection="1">
      <alignment horizontal="left" vertical="center" wrapText="1"/>
    </xf>
    <xf numFmtId="0" fontId="14" fillId="0" borderId="2"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49" fontId="14" fillId="0" borderId="121" xfId="0" applyNumberFormat="1" applyFont="1" applyFill="1" applyBorder="1" applyAlignment="1" applyProtection="1">
      <alignment horizontal="center" vertical="center"/>
      <protection locked="0"/>
    </xf>
    <xf numFmtId="0" fontId="14" fillId="0" borderId="6" xfId="0" applyFont="1" applyBorder="1" applyAlignment="1" applyProtection="1">
      <alignment horizontal="center" vertical="top"/>
    </xf>
    <xf numFmtId="0" fontId="14" fillId="4" borderId="2" xfId="0" applyFont="1" applyFill="1" applyBorder="1" applyAlignment="1" applyProtection="1">
      <alignment horizontal="left" vertical="center" shrinkToFit="1"/>
    </xf>
    <xf numFmtId="0" fontId="14" fillId="4" borderId="3" xfId="0" applyFont="1" applyFill="1" applyBorder="1" applyAlignment="1" applyProtection="1">
      <alignment vertical="center" shrinkToFit="1"/>
    </xf>
    <xf numFmtId="49" fontId="14" fillId="0" borderId="121" xfId="0" applyNumberFormat="1" applyFont="1" applyFill="1" applyBorder="1" applyAlignment="1" applyProtection="1">
      <alignment horizontal="center" vertical="center" shrinkToFit="1"/>
      <protection locked="0"/>
    </xf>
    <xf numFmtId="0" fontId="14" fillId="4" borderId="3" xfId="0" applyFont="1" applyFill="1" applyBorder="1" applyAlignment="1" applyProtection="1">
      <alignment horizontal="left" vertical="center" shrinkToFit="1"/>
    </xf>
    <xf numFmtId="0" fontId="14" fillId="0" borderId="0" xfId="0" applyFont="1" applyAlignment="1" applyProtection="1">
      <alignment horizontal="left" vertical="center" wrapText="1"/>
    </xf>
    <xf numFmtId="0" fontId="59" fillId="4" borderId="3" xfId="0" applyFont="1" applyFill="1" applyBorder="1" applyAlignment="1" applyProtection="1">
      <alignment horizontal="center" vertical="center"/>
    </xf>
    <xf numFmtId="0" fontId="59" fillId="4" borderId="4" xfId="0" applyFont="1" applyFill="1" applyBorder="1" applyAlignment="1" applyProtection="1">
      <alignment horizontal="center" vertical="center"/>
    </xf>
    <xf numFmtId="49" fontId="14" fillId="0" borderId="7" xfId="0" applyNumberFormat="1"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4" borderId="2" xfId="0" applyFont="1" applyFill="1" applyBorder="1" applyAlignment="1" applyProtection="1">
      <alignment vertical="center"/>
    </xf>
    <xf numFmtId="0" fontId="14" fillId="4" borderId="3" xfId="0" applyFont="1" applyFill="1" applyBorder="1" applyAlignment="1" applyProtection="1">
      <alignment vertical="center"/>
    </xf>
    <xf numFmtId="0" fontId="14" fillId="4" borderId="4" xfId="0" applyFont="1" applyFill="1" applyBorder="1" applyAlignment="1" applyProtection="1">
      <alignment vertical="center"/>
    </xf>
    <xf numFmtId="0" fontId="54" fillId="0" borderId="0" xfId="81" applyFont="1" applyAlignment="1" applyProtection="1">
      <alignment horizontal="center"/>
      <protection locked="0"/>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4" fillId="0" borderId="7" xfId="0" applyFont="1" applyBorder="1" applyAlignment="1" applyProtection="1">
      <alignment horizontal="center" vertical="center"/>
      <protection locked="0"/>
    </xf>
    <xf numFmtId="0" fontId="24" fillId="0" borderId="0" xfId="0" applyFont="1" applyFill="1" applyAlignment="1" applyProtection="1">
      <alignment horizontal="center" vertical="center"/>
    </xf>
    <xf numFmtId="49" fontId="32" fillId="0" borderId="14" xfId="0" applyNumberFormat="1" applyFont="1" applyFill="1" applyBorder="1" applyAlignment="1" applyProtection="1">
      <alignment horizontal="right" vertical="center"/>
    </xf>
    <xf numFmtId="0" fontId="14" fillId="4" borderId="17" xfId="0" applyNumberFormat="1" applyFont="1" applyFill="1" applyBorder="1" applyAlignment="1" applyProtection="1">
      <alignment horizontal="center" vertical="center"/>
    </xf>
    <xf numFmtId="0" fontId="14" fillId="4" borderId="18" xfId="0" applyNumberFormat="1" applyFont="1" applyFill="1" applyBorder="1" applyAlignment="1" applyProtection="1">
      <alignment horizontal="center" vertical="center"/>
    </xf>
    <xf numFmtId="0" fontId="14" fillId="4" borderId="19" xfId="0" applyNumberFormat="1" applyFont="1" applyFill="1" applyBorder="1" applyAlignment="1" applyProtection="1">
      <alignment horizontal="center" vertical="center"/>
    </xf>
    <xf numFmtId="0" fontId="17" fillId="0" borderId="0" xfId="0" applyFont="1" applyFill="1" applyAlignment="1" applyProtection="1">
      <alignment horizontal="left" vertical="top" wrapText="1"/>
    </xf>
    <xf numFmtId="0" fontId="32" fillId="0" borderId="14" xfId="0" applyFont="1" applyFill="1" applyBorder="1" applyAlignment="1" applyProtection="1">
      <alignment horizontal="right" vertical="center"/>
    </xf>
    <xf numFmtId="0" fontId="24" fillId="0" borderId="0" xfId="0" applyFont="1" applyFill="1" applyAlignment="1" applyProtection="1">
      <alignment vertical="center"/>
    </xf>
    <xf numFmtId="0" fontId="14" fillId="0" borderId="5"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49" fontId="14" fillId="4" borderId="7"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left" vertical="center" shrinkToFit="1"/>
      <protection locked="0"/>
    </xf>
    <xf numFmtId="49" fontId="14" fillId="0" borderId="7" xfId="0" applyNumberFormat="1" applyFont="1" applyFill="1" applyBorder="1" applyAlignment="1" applyProtection="1">
      <alignment horizontal="center" vertical="center"/>
      <protection locked="0"/>
    </xf>
    <xf numFmtId="0" fontId="51" fillId="0" borderId="7" xfId="82" applyFill="1" applyBorder="1" applyAlignment="1" applyProtection="1">
      <alignment horizontal="left" vertical="center" shrinkToFit="1"/>
      <protection locked="0"/>
    </xf>
    <xf numFmtId="49" fontId="14" fillId="2" borderId="0" xfId="0" applyNumberFormat="1" applyFont="1" applyFill="1" applyBorder="1" applyAlignment="1" applyProtection="1">
      <alignment horizontal="left" vertical="center" wrapText="1"/>
    </xf>
    <xf numFmtId="0" fontId="14" fillId="0" borderId="13" xfId="0" applyFont="1" applyFill="1" applyBorder="1" applyAlignment="1" applyProtection="1">
      <alignment horizontal="left" vertical="center" shrinkToFit="1"/>
      <protection locked="0"/>
    </xf>
    <xf numFmtId="0" fontId="14" fillId="0" borderId="15" xfId="0" applyFont="1" applyFill="1" applyBorder="1" applyAlignment="1" applyProtection="1">
      <alignment horizontal="left" vertical="center" shrinkToFit="1"/>
      <protection locked="0"/>
    </xf>
    <xf numFmtId="0" fontId="14" fillId="0" borderId="5" xfId="0" applyFont="1" applyFill="1" applyBorder="1" applyAlignment="1" applyProtection="1">
      <alignment horizontal="left" vertical="top" wrapText="1"/>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2" xfId="0" applyFont="1" applyFill="1" applyBorder="1" applyAlignment="1" applyProtection="1">
      <alignment horizontal="left" vertical="center" shrinkToFit="1"/>
      <protection locked="0"/>
    </xf>
    <xf numFmtId="0" fontId="14" fillId="0" borderId="4" xfId="0" applyFont="1" applyFill="1" applyBorder="1" applyAlignment="1" applyProtection="1">
      <alignment horizontal="left" vertical="center" shrinkToFit="1"/>
      <protection locked="0"/>
    </xf>
    <xf numFmtId="0" fontId="51" fillId="0" borderId="2" xfId="82" applyFill="1" applyBorder="1" applyAlignment="1" applyProtection="1">
      <alignment horizontal="left" vertical="center" shrinkToFit="1"/>
      <protection locked="0"/>
    </xf>
    <xf numFmtId="0" fontId="51" fillId="0" borderId="3" xfId="82" applyFill="1" applyBorder="1" applyAlignment="1" applyProtection="1">
      <alignment horizontal="left" vertical="center" shrinkToFit="1"/>
      <protection locked="0"/>
    </xf>
    <xf numFmtId="0" fontId="51" fillId="0" borderId="4" xfId="82" applyFill="1" applyBorder="1" applyAlignment="1" applyProtection="1">
      <alignment horizontal="left" vertical="center" shrinkToFit="1"/>
      <protection locked="0"/>
    </xf>
    <xf numFmtId="0" fontId="15" fillId="0" borderId="0" xfId="0" applyFont="1" applyAlignment="1" applyProtection="1">
      <alignment horizontal="center"/>
    </xf>
    <xf numFmtId="0" fontId="61" fillId="0" borderId="128" xfId="0" quotePrefix="1"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51" fillId="0" borderId="0" xfId="82" applyBorder="1" applyAlignment="1" applyProtection="1">
      <alignment horizontal="right" vertical="center"/>
      <protection locked="0"/>
    </xf>
    <xf numFmtId="0" fontId="14" fillId="40" borderId="2" xfId="0" applyFont="1" applyFill="1" applyBorder="1" applyAlignment="1" applyProtection="1">
      <alignment horizontal="center" vertical="center"/>
    </xf>
    <xf numFmtId="0" fontId="14" fillId="40" borderId="3" xfId="0" applyFont="1" applyFill="1" applyBorder="1" applyAlignment="1" applyProtection="1">
      <alignment horizontal="center" vertical="center"/>
    </xf>
    <xf numFmtId="0" fontId="14" fillId="40" borderId="4" xfId="0" applyFont="1" applyFill="1" applyBorder="1" applyAlignment="1" applyProtection="1">
      <alignment horizontal="center" vertical="center"/>
    </xf>
    <xf numFmtId="0" fontId="14" fillId="0" borderId="14" xfId="0" applyFont="1" applyFill="1" applyBorder="1" applyAlignment="1" applyProtection="1">
      <alignment horizontal="left" vertical="center"/>
    </xf>
    <xf numFmtId="0" fontId="14" fillId="4" borderId="2" xfId="0" applyFont="1" applyFill="1" applyBorder="1" applyAlignment="1" applyProtection="1">
      <alignment horizontal="center" vertical="center" shrinkToFit="1"/>
    </xf>
    <xf numFmtId="0" fontId="14" fillId="4" borderId="3" xfId="0" applyFont="1" applyFill="1" applyBorder="1" applyAlignment="1" applyProtection="1">
      <alignment horizontal="center" vertical="center" shrinkToFit="1"/>
    </xf>
    <xf numFmtId="0" fontId="14" fillId="4" borderId="4" xfId="0" applyFont="1" applyFill="1" applyBorder="1" applyAlignment="1" applyProtection="1">
      <alignment horizontal="center" vertical="center" shrinkToFit="1"/>
    </xf>
    <xf numFmtId="0" fontId="14" fillId="0" borderId="0" xfId="0" applyFont="1" applyProtection="1">
      <alignment vertical="center"/>
      <protection locked="0"/>
    </xf>
    <xf numFmtId="0" fontId="0" fillId="4" borderId="95" xfId="0" applyFill="1" applyBorder="1" applyAlignment="1">
      <alignment horizontal="center" vertical="center"/>
    </xf>
    <xf numFmtId="0" fontId="0" fillId="4" borderId="35" xfId="0" applyFill="1" applyBorder="1" applyAlignment="1">
      <alignment horizontal="center" vertical="center"/>
    </xf>
    <xf numFmtId="0" fontId="0" fillId="4" borderId="32" xfId="0" applyFill="1" applyBorder="1" applyAlignment="1">
      <alignment horizontal="center" vertical="center"/>
    </xf>
    <xf numFmtId="0" fontId="0" fillId="4" borderId="36" xfId="0" applyFill="1" applyBorder="1" applyAlignment="1">
      <alignment horizontal="center" vertical="center"/>
    </xf>
  </cellXfs>
  <cellStyles count="83">
    <cellStyle name="20% - アクセント 1" xfId="26" builtinId="30" hidden="1"/>
    <cellStyle name="20% - アクセント 2" xfId="30" builtinId="34" hidden="1"/>
    <cellStyle name="20% - アクセント 3" xfId="34" builtinId="38" hidden="1"/>
    <cellStyle name="20% - アクセント 4" xfId="38" builtinId="42" hidden="1"/>
    <cellStyle name="20% - アクセント 5" xfId="42" builtinId="46" hidden="1"/>
    <cellStyle name="20% - アクセント 6" xfId="46" builtinId="50" hidden="1"/>
    <cellStyle name="40% - アクセント 1" xfId="27" builtinId="31" hidden="1"/>
    <cellStyle name="40% - アクセント 2" xfId="31" builtinId="35" hidden="1"/>
    <cellStyle name="40% - アクセント 3" xfId="35" builtinId="39" hidden="1"/>
    <cellStyle name="40% - アクセント 4" xfId="39" builtinId="43" hidden="1"/>
    <cellStyle name="40% - アクセント 5" xfId="43" builtinId="47" hidden="1"/>
    <cellStyle name="40% - アクセント 6" xfId="47" builtinId="51" hidden="1"/>
    <cellStyle name="60% - アクセント 1" xfId="28" builtinId="32" hidden="1"/>
    <cellStyle name="60% - アクセント 2" xfId="32" builtinId="36" hidden="1"/>
    <cellStyle name="60% - アクセント 3" xfId="36" builtinId="40" hidden="1"/>
    <cellStyle name="60% - アクセント 4" xfId="40" builtinId="44" hidden="1"/>
    <cellStyle name="60% - アクセント 5" xfId="44" builtinId="48" hidden="1"/>
    <cellStyle name="60% - アクセント 6" xfId="48" builtinId="52" hidden="1"/>
    <cellStyle name="アクセント 1" xfId="25" builtinId="29" hidden="1"/>
    <cellStyle name="アクセント 2" xfId="29" builtinId="33" hidden="1"/>
    <cellStyle name="アクセント 3" xfId="33" builtinId="37" hidden="1"/>
    <cellStyle name="アクセント 4" xfId="37" builtinId="41" hidden="1"/>
    <cellStyle name="アクセント 5" xfId="41" builtinId="45" hidden="1"/>
    <cellStyle name="アクセント 6" xfId="45" builtinId="49" hidden="1"/>
    <cellStyle name="タイトル" xfId="8" builtinId="15" hidden="1"/>
    <cellStyle name="チェック セル" xfId="20" builtinId="23" hidden="1"/>
    <cellStyle name="どちらでもない" xfId="15" builtinId="28" hidden="1"/>
    <cellStyle name="パーセント" xfId="7" builtinId="5" hidden="1"/>
    <cellStyle name="ハイパーリンク" xfId="1" builtinId="8" hidden="1"/>
    <cellStyle name="ハイパーリンク" xfId="49" builtinId="8" hidden="1"/>
    <cellStyle name="ハイパーリンク" xfId="50" builtinId="8" hidden="1"/>
    <cellStyle name="ハイパーリンク" xfId="51" builtinId="8" hidden="1"/>
    <cellStyle name="ハイパーリンク" xfId="52" builtinId="8" hidden="1"/>
    <cellStyle name="ハイパーリンク" xfId="53" builtinId="8" hidden="1"/>
    <cellStyle name="ハイパーリンク" xfId="54" builtinId="8" hidden="1"/>
    <cellStyle name="ハイパーリンク" xfId="55" builtinId="8" hidden="1"/>
    <cellStyle name="ハイパーリンク" xfId="56" builtinId="8" hidden="1"/>
    <cellStyle name="ハイパーリンク" xfId="57" builtinId="8" hidden="1"/>
    <cellStyle name="ハイパーリンク" xfId="58" builtinId="8" hidden="1"/>
    <cellStyle name="ハイパーリンク" xfId="59" builtinId="8" hidden="1"/>
    <cellStyle name="ハイパーリンク" xfId="60" builtinId="8" hidden="1"/>
    <cellStyle name="ハイパーリンク" xfId="61" builtinId="8" hidden="1"/>
    <cellStyle name="ハイパーリンク" xfId="63" builtinId="8" hidden="1"/>
    <cellStyle name="ハイパーリンク" xfId="65" builtinId="8" hidden="1"/>
    <cellStyle name="ハイパーリンク" xfId="66" builtinId="8" hidden="1"/>
    <cellStyle name="ハイパーリンク" xfId="68" builtinId="8" hidden="1"/>
    <cellStyle name="ハイパーリンク" xfId="70" builtinId="8" hidden="1"/>
    <cellStyle name="ハイパーリンク" xfId="71" builtinId="8" hidden="1"/>
    <cellStyle name="ハイパーリンク" xfId="73" builtinId="8" hidden="1"/>
    <cellStyle name="ハイパーリンク" xfId="76" builtinId="8" hidden="1"/>
    <cellStyle name="ハイパーリンク" xfId="77" builtinId="8" hidden="1"/>
    <cellStyle name="ハイパーリンク" xfId="79" builtinId="8" hidden="1"/>
    <cellStyle name="ハイパーリンク" xfId="82" builtinId="8"/>
    <cellStyle name="ハイパーリンク 2" xfId="81"/>
    <cellStyle name="メモ" xfId="22" builtinId="10" hidden="1"/>
    <cellStyle name="リンク セル" xfId="19" builtinId="24" hidden="1"/>
    <cellStyle name="悪い" xfId="14" builtinId="27" hidden="1"/>
    <cellStyle name="計算" xfId="18" builtinId="22" hidden="1"/>
    <cellStyle name="警告文" xfId="21" builtinId="11" hidden="1"/>
    <cellStyle name="桁区切り" xfId="4" builtinId="6" hidden="1"/>
    <cellStyle name="桁区切り [0.00]" xfId="3" builtinId="3" hidden="1"/>
    <cellStyle name="見出し 1" xfId="9" builtinId="16" hidden="1"/>
    <cellStyle name="見出し 2" xfId="10" builtinId="17" hidden="1"/>
    <cellStyle name="見出し 3" xfId="11" builtinId="18" hidden="1"/>
    <cellStyle name="見出し 4" xfId="12" builtinId="19" hidden="1"/>
    <cellStyle name="集計" xfId="24" builtinId="25" hidden="1"/>
    <cellStyle name="出力" xfId="17" builtinId="21" hidden="1"/>
    <cellStyle name="説明文" xfId="23" builtinId="53" hidden="1"/>
    <cellStyle name="通貨" xfId="6" builtinId="7" hidden="1"/>
    <cellStyle name="通貨 [0.00]" xfId="5" builtinId="4" hidden="1"/>
    <cellStyle name="入力" xfId="16" builtinId="20" hidden="1"/>
    <cellStyle name="標準" xfId="0" builtinId="0"/>
    <cellStyle name="標準 2" xfId="80"/>
    <cellStyle name="表示済みのハイパーリンク" xfId="2" builtinId="9" hidden="1"/>
    <cellStyle name="表示済みのハイパーリンク" xfId="62" builtinId="9" hidden="1"/>
    <cellStyle name="表示済みのハイパーリンク" xfId="64" builtinId="9" hidden="1"/>
    <cellStyle name="表示済みのハイパーリンク" xfId="67" builtinId="9" hidden="1"/>
    <cellStyle name="表示済みのハイパーリンク" xfId="69" builtinId="9" hidden="1"/>
    <cellStyle name="表示済みのハイパーリンク" xfId="72" builtinId="9" hidden="1"/>
    <cellStyle name="表示済みのハイパーリンク" xfId="74" builtinId="9" hidden="1"/>
    <cellStyle name="表示済みのハイパーリンク" xfId="75" builtinId="9" hidden="1"/>
    <cellStyle name="表示済みのハイパーリンク" xfId="78" builtinId="9" hidden="1"/>
    <cellStyle name="良い" xfId="13" builtinId="26" hidden="1"/>
  </cellStyles>
  <dxfs count="4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dxf>
    <dxf>
      <fill>
        <patternFill>
          <bgColor rgb="FFFFFF00"/>
        </patternFill>
      </fill>
    </dxf>
    <dxf>
      <fill>
        <patternFill>
          <bgColor theme="0" tint="-0.24994659260841701"/>
        </patternFill>
      </fill>
    </dxf>
    <dxf>
      <fill>
        <patternFill>
          <bgColor rgb="FFFFFF00"/>
        </patternFill>
      </fill>
    </dxf>
    <dxf>
      <font>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rgb="FFFFC000"/>
        </patternFill>
      </fill>
    </dxf>
    <dxf>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24994659260841701"/>
        </patternFill>
      </fill>
    </dxf>
    <dxf>
      <fill>
        <patternFill>
          <bgColor rgb="FFFFC000"/>
        </patternFill>
      </fill>
    </dxf>
    <dxf>
      <fill>
        <patternFill>
          <bgColor theme="0" tint="-0.24994659260841701"/>
        </patternFill>
      </fill>
    </dxf>
    <dxf>
      <fill>
        <patternFill>
          <bgColor rgb="FFFFC0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ont>
        <color theme="0" tint="-0.24994659260841701"/>
      </font>
    </dxf>
    <dxf>
      <fill>
        <patternFill>
          <bgColor rgb="FFFFFF00"/>
        </patternFill>
      </fill>
    </dxf>
    <dxf>
      <fill>
        <patternFill>
          <bgColor rgb="FFFFFF00"/>
        </patternFill>
      </fill>
    </dxf>
    <dxf>
      <font>
        <color theme="0" tint="-0.24994659260841701"/>
      </font>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dxf>
    <dxf>
      <fill>
        <patternFill>
          <bgColor rgb="FFFFFF00"/>
        </patternFill>
      </fill>
    </dxf>
    <dxf>
      <fill>
        <patternFill>
          <bgColor theme="0" tint="-0.24994659260841701"/>
        </patternFill>
      </fill>
    </dxf>
    <dxf>
      <fill>
        <patternFill>
          <bgColor rgb="FFFFFF00"/>
        </patternFill>
      </fill>
    </dxf>
    <dxf>
      <fill>
        <patternFill>
          <bgColor rgb="FFFFFF00"/>
        </patternFill>
      </fill>
    </dxf>
    <dxf>
      <font>
        <color theme="0" tint="-0.24994659260841701"/>
      </font>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dxf>
    <dxf>
      <fill>
        <patternFill>
          <bgColor rgb="FFFFFF00"/>
        </patternFill>
      </fill>
    </dxf>
    <dxf>
      <fill>
        <patternFill>
          <bgColor theme="0" tint="-0.24994659260841701"/>
        </patternFill>
      </fill>
    </dxf>
    <dxf>
      <fill>
        <patternFill>
          <bgColor rgb="FFFFFF00"/>
        </patternFill>
      </fill>
    </dxf>
    <dxf>
      <font>
        <color theme="0" tint="-0.24994659260841701"/>
      </font>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dxf>
    <dxf>
      <fill>
        <patternFill>
          <bgColor rgb="FFFFFF00"/>
        </patternFill>
      </fill>
    </dxf>
    <dxf>
      <fill>
        <patternFill>
          <bgColor theme="0" tint="-0.24994659260841701"/>
        </patternFill>
      </fill>
    </dxf>
    <dxf>
      <fill>
        <patternFill>
          <bgColor rgb="FFFFFF00"/>
        </patternFill>
      </fill>
    </dxf>
    <dxf>
      <font>
        <color theme="0" tint="-0.24994659260841701"/>
      </font>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dxf>
    <dxf>
      <fill>
        <patternFill>
          <bgColor rgb="FFFFFF00"/>
        </patternFill>
      </fill>
    </dxf>
    <dxf>
      <fill>
        <patternFill>
          <bgColor theme="0" tint="-0.24994659260841701"/>
        </patternFill>
      </fill>
    </dxf>
    <dxf>
      <fill>
        <patternFill>
          <bgColor rgb="FFFFFF00"/>
        </patternFill>
      </fill>
    </dxf>
    <dxf>
      <font>
        <color theme="0" tint="-0.24994659260841701"/>
      </font>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FF00"/>
        </patternFill>
      </fill>
    </dxf>
    <dxf>
      <font>
        <color theme="0" tint="-0.24994659260841701"/>
      </font>
      <fill>
        <patternFill>
          <bgColor theme="0" tint="-0.24994659260841701"/>
        </patternFill>
      </fill>
    </dxf>
    <dxf>
      <fill>
        <patternFill>
          <bgColor rgb="FFFFFF00"/>
        </patternFill>
      </fill>
    </dxf>
    <dxf>
      <font>
        <color theme="0" tint="-0.24994659260841701"/>
      </font>
      <fill>
        <patternFill>
          <bgColor theme="0" tint="-0.24994659260841701"/>
        </patternFill>
      </fill>
    </dxf>
    <dxf>
      <font>
        <strike val="0"/>
        <color auto="1"/>
      </font>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ont>
        <color theme="0" tint="-0.24994659260841701"/>
      </font>
      <fill>
        <patternFill>
          <bgColor theme="0" tint="-0.24994659260841701"/>
        </patternFill>
      </fill>
    </dxf>
    <dxf>
      <font>
        <color auto="1"/>
      </font>
    </dxf>
    <dxf>
      <fill>
        <patternFill>
          <bgColor rgb="FFFFFF00"/>
        </patternFill>
      </fill>
    </dxf>
    <dxf>
      <fill>
        <patternFill>
          <bgColor theme="0" tint="-0.2499465926084170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612886</xdr:colOff>
      <xdr:row>83</xdr:row>
      <xdr:rowOff>224002</xdr:rowOff>
    </xdr:from>
    <xdr:to>
      <xdr:col>7</xdr:col>
      <xdr:colOff>17410</xdr:colOff>
      <xdr:row>84</xdr:row>
      <xdr:rowOff>197807</xdr:rowOff>
    </xdr:to>
    <xdr:pic>
      <xdr:nvPicPr>
        <xdr:cNvPr id="2" name="図 1"/>
        <xdr:cNvPicPr>
          <a:picLocks noChangeAspect="1"/>
        </xdr:cNvPicPr>
      </xdr:nvPicPr>
      <xdr:blipFill>
        <a:blip xmlns:r="http://schemas.openxmlformats.org/officeDocument/2006/relationships" r:embed="rId1"/>
        <a:stretch>
          <a:fillRect/>
        </a:stretch>
      </xdr:blipFill>
      <xdr:spPr>
        <a:xfrm>
          <a:off x="2594086" y="21626677"/>
          <a:ext cx="1319049" cy="211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159617</xdr:colOff>
      <xdr:row>84</xdr:row>
      <xdr:rowOff>209551</xdr:rowOff>
    </xdr:from>
    <xdr:to>
      <xdr:col>7</xdr:col>
      <xdr:colOff>381000</xdr:colOff>
      <xdr:row>85</xdr:row>
      <xdr:rowOff>215157</xdr:rowOff>
    </xdr:to>
    <xdr:pic>
      <xdr:nvPicPr>
        <xdr:cNvPr id="3" name="図 2"/>
        <xdr:cNvPicPr>
          <a:picLocks noChangeAspect="1"/>
        </xdr:cNvPicPr>
      </xdr:nvPicPr>
      <xdr:blipFill>
        <a:blip xmlns:r="http://schemas.openxmlformats.org/officeDocument/2006/relationships" r:embed="rId1"/>
        <a:stretch>
          <a:fillRect/>
        </a:stretch>
      </xdr:blipFill>
      <xdr:spPr>
        <a:xfrm>
          <a:off x="2569442" y="20716876"/>
          <a:ext cx="1497733" cy="243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178732</xdr:colOff>
      <xdr:row>78</xdr:row>
      <xdr:rowOff>209550</xdr:rowOff>
    </xdr:from>
    <xdr:to>
      <xdr:col>7</xdr:col>
      <xdr:colOff>362284</xdr:colOff>
      <xdr:row>79</xdr:row>
      <xdr:rowOff>209550</xdr:rowOff>
    </xdr:to>
    <xdr:pic>
      <xdr:nvPicPr>
        <xdr:cNvPr id="3" name="図 2"/>
        <xdr:cNvPicPr>
          <a:picLocks noChangeAspect="1"/>
        </xdr:cNvPicPr>
      </xdr:nvPicPr>
      <xdr:blipFill>
        <a:blip xmlns:r="http://schemas.openxmlformats.org/officeDocument/2006/relationships" r:embed="rId1"/>
        <a:stretch>
          <a:fillRect/>
        </a:stretch>
      </xdr:blipFill>
      <xdr:spPr>
        <a:xfrm>
          <a:off x="2588557" y="19440525"/>
          <a:ext cx="1459902" cy="238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286807</xdr:colOff>
      <xdr:row>115</xdr:row>
      <xdr:rowOff>418042</xdr:rowOff>
    </xdr:from>
    <xdr:to>
      <xdr:col>10</xdr:col>
      <xdr:colOff>115641</xdr:colOff>
      <xdr:row>116</xdr:row>
      <xdr:rowOff>208491</xdr:rowOff>
    </xdr:to>
    <xdr:pic>
      <xdr:nvPicPr>
        <xdr:cNvPr id="2" name="図 1"/>
        <xdr:cNvPicPr>
          <a:picLocks noChangeAspect="1"/>
        </xdr:cNvPicPr>
      </xdr:nvPicPr>
      <xdr:blipFill>
        <a:blip xmlns:r="http://schemas.openxmlformats.org/officeDocument/2006/relationships" r:embed="rId1"/>
        <a:stretch>
          <a:fillRect/>
        </a:stretch>
      </xdr:blipFill>
      <xdr:spPr>
        <a:xfrm>
          <a:off x="2509307" y="30908625"/>
          <a:ext cx="1479834" cy="2243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42"/>
  <sheetViews>
    <sheetView showGridLines="0" showRowColHeaders="0" tabSelected="1" showRuler="0" view="pageLayout" zoomScaleNormal="100" zoomScaleSheetLayoutView="100" workbookViewId="0">
      <selection activeCell="L2" sqref="L2"/>
    </sheetView>
  </sheetViews>
  <sheetFormatPr defaultColWidth="9" defaultRowHeight="18.75" x14ac:dyDescent="0.15"/>
  <cols>
    <col min="1" max="1" width="6" style="89" customWidth="1"/>
    <col min="2" max="2" width="5.125" style="89" customWidth="1"/>
    <col min="3" max="3" width="6.625" style="89" customWidth="1"/>
    <col min="4" max="4" width="7.5" style="89" customWidth="1"/>
    <col min="5" max="9" width="9.125" style="89" customWidth="1"/>
    <col min="10" max="16" width="11.25" style="89" customWidth="1"/>
    <col min="17" max="17" width="10.5" style="89" customWidth="1"/>
    <col min="18" max="18" width="8" style="89" customWidth="1"/>
    <col min="19" max="16384" width="9" style="89"/>
  </cols>
  <sheetData>
    <row r="1" spans="1:18" ht="18" customHeight="1" x14ac:dyDescent="0.15">
      <c r="A1" s="235" t="s">
        <v>770</v>
      </c>
      <c r="F1" s="91"/>
      <c r="G1" s="91"/>
      <c r="H1" s="91"/>
      <c r="I1" s="91"/>
      <c r="J1" s="91"/>
      <c r="N1" s="92"/>
    </row>
    <row r="2" spans="1:18" ht="18" customHeight="1" x14ac:dyDescent="0.15">
      <c r="K2" s="236" t="s">
        <v>669</v>
      </c>
      <c r="L2" s="111"/>
      <c r="M2" s="236" t="s">
        <v>126</v>
      </c>
      <c r="N2" s="111"/>
      <c r="O2" s="236" t="s">
        <v>125</v>
      </c>
      <c r="P2" s="111"/>
      <c r="Q2" s="236" t="s">
        <v>124</v>
      </c>
    </row>
    <row r="3" spans="1:18" ht="18" customHeight="1" x14ac:dyDescent="0.15">
      <c r="A3" s="89" t="s">
        <v>699</v>
      </c>
    </row>
    <row r="4" spans="1:18" ht="18" customHeight="1" x14ac:dyDescent="0.15">
      <c r="A4" s="89" t="s">
        <v>700</v>
      </c>
    </row>
    <row r="5" spans="1:18" ht="18" customHeight="1" x14ac:dyDescent="0.15">
      <c r="A5" s="89" t="s">
        <v>18</v>
      </c>
      <c r="F5" s="94"/>
      <c r="I5" s="94"/>
      <c r="J5" s="94"/>
    </row>
    <row r="6" spans="1:18" x14ac:dyDescent="0.15">
      <c r="F6" s="94"/>
      <c r="I6" s="94"/>
      <c r="J6" s="94"/>
    </row>
    <row r="7" spans="1:18" ht="25.5" customHeight="1" x14ac:dyDescent="0.15">
      <c r="A7" s="235"/>
      <c r="F7" s="237"/>
      <c r="G7" s="237"/>
      <c r="H7" s="237"/>
      <c r="I7" s="237"/>
      <c r="J7" s="325" t="s">
        <v>127</v>
      </c>
      <c r="K7" s="326"/>
      <c r="L7" s="318"/>
      <c r="M7" s="318"/>
      <c r="N7" s="318"/>
      <c r="O7" s="318"/>
      <c r="P7" s="318"/>
      <c r="Q7" s="318"/>
      <c r="R7" s="97"/>
    </row>
    <row r="8" spans="1:18" ht="25.5" customHeight="1" x14ac:dyDescent="0.15">
      <c r="A8" s="235"/>
      <c r="F8" s="237"/>
      <c r="G8" s="237"/>
      <c r="H8" s="237"/>
      <c r="I8" s="237"/>
      <c r="K8" s="202" t="s">
        <v>668</v>
      </c>
      <c r="L8" s="317"/>
      <c r="M8" s="317"/>
      <c r="N8" s="317"/>
      <c r="O8" s="317"/>
      <c r="P8" s="317"/>
      <c r="Q8" s="317"/>
      <c r="R8" s="97"/>
    </row>
    <row r="9" spans="1:18" ht="25.5" customHeight="1" x14ac:dyDescent="0.15">
      <c r="A9" s="235"/>
      <c r="F9" s="237"/>
      <c r="G9" s="237"/>
      <c r="H9" s="237"/>
      <c r="I9" s="237"/>
      <c r="J9" s="327" t="s">
        <v>129</v>
      </c>
      <c r="K9" s="327"/>
      <c r="L9" s="317"/>
      <c r="M9" s="317"/>
      <c r="N9" s="317"/>
      <c r="O9" s="317"/>
      <c r="P9" s="317"/>
      <c r="Q9" s="317"/>
      <c r="R9" s="97"/>
    </row>
    <row r="10" spans="1:18" ht="25.5" customHeight="1" x14ac:dyDescent="0.15">
      <c r="A10" s="235"/>
      <c r="F10" s="237"/>
      <c r="G10" s="237"/>
      <c r="H10" s="237"/>
      <c r="I10" s="237"/>
      <c r="J10" s="327" t="s">
        <v>128</v>
      </c>
      <c r="K10" s="327"/>
      <c r="L10" s="317"/>
      <c r="M10" s="317"/>
      <c r="N10" s="317"/>
      <c r="O10" s="317"/>
      <c r="P10" s="317"/>
      <c r="Q10" s="317"/>
      <c r="R10" s="97"/>
    </row>
    <row r="11" spans="1:18" ht="25.5" customHeight="1" x14ac:dyDescent="0.15">
      <c r="A11" s="235"/>
      <c r="F11" s="237"/>
      <c r="G11" s="237"/>
      <c r="H11" s="237"/>
      <c r="I11" s="237"/>
      <c r="J11" s="237"/>
      <c r="K11" s="237"/>
      <c r="L11" s="319" t="s">
        <v>1206</v>
      </c>
      <c r="M11" s="319"/>
      <c r="N11" s="319"/>
      <c r="O11" s="319"/>
      <c r="P11" s="319"/>
      <c r="Q11" s="319"/>
      <c r="R11" s="97"/>
    </row>
    <row r="12" spans="1:18" ht="25.5" customHeight="1" x14ac:dyDescent="0.15">
      <c r="A12" s="235"/>
      <c r="F12" s="237"/>
      <c r="G12" s="237"/>
      <c r="H12" s="237"/>
      <c r="I12" s="237"/>
      <c r="J12" s="237"/>
      <c r="K12" s="237" t="s">
        <v>642</v>
      </c>
      <c r="L12" s="97"/>
      <c r="M12" s="97"/>
      <c r="N12" s="97"/>
      <c r="O12" s="97"/>
      <c r="P12" s="97"/>
      <c r="Q12" s="97"/>
      <c r="R12" s="97"/>
    </row>
    <row r="13" spans="1:18" ht="25.5" customHeight="1" x14ac:dyDescent="0.15">
      <c r="A13" s="235"/>
      <c r="F13" s="237"/>
      <c r="G13" s="237"/>
      <c r="H13" s="237"/>
      <c r="I13" s="237"/>
      <c r="J13" s="237"/>
      <c r="K13" s="237" t="s">
        <v>661</v>
      </c>
      <c r="L13" s="318"/>
      <c r="M13" s="318"/>
      <c r="N13" s="318"/>
      <c r="O13" s="318"/>
      <c r="P13" s="318"/>
      <c r="Q13" s="318"/>
      <c r="R13" s="97"/>
    </row>
    <row r="14" spans="1:18" ht="25.5" customHeight="1" x14ac:dyDescent="0.15">
      <c r="A14" s="235"/>
      <c r="F14" s="237"/>
      <c r="G14" s="237"/>
      <c r="H14" s="237"/>
      <c r="I14" s="237"/>
      <c r="J14" s="237"/>
      <c r="K14" s="237" t="s">
        <v>641</v>
      </c>
      <c r="L14" s="317"/>
      <c r="M14" s="317"/>
      <c r="N14" s="317"/>
      <c r="O14" s="317"/>
      <c r="P14" s="317"/>
      <c r="Q14" s="317"/>
      <c r="R14" s="97"/>
    </row>
    <row r="15" spans="1:18" ht="25.5" customHeight="1" x14ac:dyDescent="0.15">
      <c r="A15" s="235"/>
      <c r="F15" s="237"/>
      <c r="G15" s="237"/>
      <c r="H15" s="237"/>
      <c r="I15" s="237"/>
      <c r="J15" s="237"/>
      <c r="K15" s="202"/>
      <c r="L15" s="94"/>
      <c r="M15" s="94"/>
      <c r="N15" s="94"/>
      <c r="O15" s="94"/>
      <c r="P15" s="94"/>
      <c r="Q15" s="94"/>
      <c r="R15" s="94"/>
    </row>
    <row r="16" spans="1:18" ht="33" x14ac:dyDescent="0.15">
      <c r="A16" s="334" t="s">
        <v>145</v>
      </c>
      <c r="B16" s="334"/>
      <c r="C16" s="334"/>
      <c r="D16" s="334"/>
      <c r="E16" s="334"/>
      <c r="F16" s="334"/>
      <c r="G16" s="334"/>
      <c r="H16" s="334"/>
      <c r="I16" s="334"/>
      <c r="J16" s="334"/>
      <c r="K16" s="334"/>
      <c r="L16" s="334"/>
      <c r="M16" s="334"/>
      <c r="N16" s="334"/>
      <c r="O16" s="334"/>
      <c r="P16" s="334"/>
      <c r="Q16" s="334"/>
      <c r="R16" s="334"/>
    </row>
    <row r="17" spans="1:18" ht="18" customHeight="1" x14ac:dyDescent="0.15">
      <c r="A17" s="321" t="s">
        <v>1033</v>
      </c>
      <c r="B17" s="321"/>
      <c r="C17" s="321"/>
      <c r="D17" s="321"/>
      <c r="E17" s="321"/>
      <c r="F17" s="321"/>
      <c r="G17" s="321"/>
      <c r="H17" s="321"/>
      <c r="I17" s="321"/>
      <c r="J17" s="321"/>
      <c r="K17" s="321"/>
      <c r="L17" s="321"/>
      <c r="M17" s="321"/>
      <c r="N17" s="321"/>
      <c r="O17" s="321"/>
      <c r="P17" s="321"/>
      <c r="Q17" s="321"/>
      <c r="R17" s="321"/>
    </row>
    <row r="18" spans="1:18" ht="18" customHeight="1" x14ac:dyDescent="0.15">
      <c r="A18" s="92"/>
      <c r="B18" s="92"/>
      <c r="C18" s="92"/>
      <c r="D18" s="92"/>
      <c r="E18" s="92"/>
      <c r="F18" s="92"/>
      <c r="G18" s="92"/>
      <c r="H18" s="92"/>
      <c r="I18" s="92"/>
      <c r="J18" s="92"/>
      <c r="K18" s="92"/>
      <c r="L18" s="92"/>
      <c r="M18" s="92"/>
      <c r="N18" s="92"/>
      <c r="O18" s="92"/>
      <c r="P18" s="92"/>
      <c r="Q18" s="92"/>
      <c r="R18" s="92"/>
    </row>
    <row r="19" spans="1:18" ht="18" customHeight="1" x14ac:dyDescent="0.15">
      <c r="A19" s="335" t="s">
        <v>142</v>
      </c>
      <c r="B19" s="335"/>
      <c r="C19" s="335"/>
      <c r="D19" s="335"/>
      <c r="E19" s="335"/>
      <c r="F19" s="335"/>
      <c r="G19" s="335"/>
      <c r="H19" s="335"/>
      <c r="I19" s="335"/>
      <c r="J19" s="335"/>
      <c r="K19" s="335"/>
      <c r="L19" s="335"/>
      <c r="M19" s="335"/>
      <c r="N19" s="335"/>
      <c r="O19" s="335"/>
      <c r="P19" s="335"/>
      <c r="Q19" s="335"/>
      <c r="R19" s="335"/>
    </row>
    <row r="20" spans="1:18" ht="23.25" customHeight="1" x14ac:dyDescent="0.15">
      <c r="C20" s="94"/>
      <c r="D20" s="94"/>
      <c r="E20" s="97"/>
      <c r="F20" s="97"/>
      <c r="G20" s="97"/>
      <c r="H20" s="97"/>
      <c r="I20" s="97"/>
      <c r="J20" s="97"/>
      <c r="K20" s="97"/>
      <c r="L20" s="97"/>
      <c r="M20" s="97"/>
      <c r="N20" s="97"/>
      <c r="O20" s="97"/>
      <c r="P20" s="97"/>
      <c r="Q20" s="97"/>
      <c r="R20" s="238"/>
    </row>
    <row r="21" spans="1:18" ht="23.25" customHeight="1" x14ac:dyDescent="0.15">
      <c r="A21" s="336" t="s">
        <v>8</v>
      </c>
      <c r="B21" s="336"/>
      <c r="C21" s="336"/>
      <c r="D21" s="336"/>
      <c r="E21" s="336"/>
      <c r="F21" s="336"/>
      <c r="G21" s="336"/>
      <c r="H21" s="336"/>
      <c r="I21" s="336"/>
      <c r="J21" s="336"/>
      <c r="K21" s="336"/>
      <c r="L21" s="336"/>
      <c r="M21" s="336"/>
      <c r="N21" s="336"/>
      <c r="O21" s="336"/>
      <c r="P21" s="336"/>
      <c r="Q21" s="336"/>
      <c r="R21" s="336"/>
    </row>
    <row r="22" spans="1:18" ht="23.25" customHeight="1" x14ac:dyDescent="0.15">
      <c r="A22" s="337" t="s">
        <v>29</v>
      </c>
      <c r="B22" s="337"/>
      <c r="C22" s="337"/>
      <c r="D22" s="337"/>
      <c r="E22" s="337"/>
      <c r="F22" s="337"/>
      <c r="G22" s="337"/>
      <c r="H22" s="337"/>
      <c r="I22" s="337"/>
      <c r="J22" s="337"/>
      <c r="K22" s="337"/>
      <c r="L22" s="337"/>
      <c r="M22" s="337"/>
      <c r="N22" s="337"/>
      <c r="O22" s="337"/>
      <c r="P22" s="337"/>
      <c r="Q22" s="337"/>
      <c r="R22" s="337"/>
    </row>
    <row r="23" spans="1:18" ht="18" customHeight="1" x14ac:dyDescent="0.15">
      <c r="A23" s="320" t="s">
        <v>10</v>
      </c>
      <c r="B23" s="320"/>
      <c r="C23" s="320"/>
      <c r="D23" s="320"/>
      <c r="E23" s="320"/>
      <c r="F23" s="320"/>
      <c r="G23" s="320"/>
      <c r="H23" s="320"/>
      <c r="I23" s="320"/>
      <c r="J23" s="320"/>
      <c r="K23" s="320"/>
      <c r="L23" s="320"/>
      <c r="M23" s="320"/>
      <c r="N23" s="320"/>
      <c r="O23" s="320"/>
      <c r="P23" s="320"/>
      <c r="Q23" s="320"/>
      <c r="R23" s="320"/>
    </row>
    <row r="24" spans="1:18" ht="18" customHeight="1" x14ac:dyDescent="0.15">
      <c r="A24" s="320" t="s">
        <v>9</v>
      </c>
      <c r="B24" s="320"/>
      <c r="C24" s="320"/>
      <c r="D24" s="320"/>
      <c r="E24" s="320"/>
      <c r="F24" s="320"/>
      <c r="G24" s="320"/>
      <c r="H24" s="320"/>
      <c r="I24" s="320"/>
      <c r="J24" s="320"/>
      <c r="K24" s="320"/>
      <c r="L24" s="320"/>
      <c r="M24" s="320"/>
      <c r="N24" s="320"/>
      <c r="O24" s="320"/>
      <c r="P24" s="320"/>
      <c r="Q24" s="320"/>
      <c r="R24" s="320"/>
    </row>
    <row r="25" spans="1:18" ht="21.75" customHeight="1" x14ac:dyDescent="0.15">
      <c r="A25" s="330" t="s">
        <v>11</v>
      </c>
      <c r="B25" s="330"/>
      <c r="C25" s="330"/>
      <c r="D25" s="330"/>
      <c r="E25" s="330"/>
      <c r="F25" s="330"/>
      <c r="G25" s="330"/>
      <c r="H25" s="330"/>
      <c r="I25" s="330"/>
      <c r="J25" s="330"/>
      <c r="K25" s="330"/>
      <c r="L25" s="330"/>
      <c r="M25" s="330"/>
      <c r="N25" s="330"/>
      <c r="O25" s="330"/>
      <c r="P25" s="330"/>
      <c r="Q25" s="330"/>
      <c r="R25" s="330"/>
    </row>
    <row r="26" spans="1:18" ht="18" customHeight="1" x14ac:dyDescent="0.15">
      <c r="A26" s="331" t="s">
        <v>12</v>
      </c>
      <c r="B26" s="331"/>
      <c r="C26" s="331"/>
      <c r="D26" s="331"/>
      <c r="E26" s="331"/>
      <c r="F26" s="331"/>
      <c r="G26" s="331"/>
      <c r="H26" s="331"/>
      <c r="I26" s="331"/>
      <c r="J26" s="331"/>
      <c r="K26" s="331"/>
      <c r="L26" s="331"/>
      <c r="M26" s="331"/>
      <c r="N26" s="331"/>
      <c r="O26" s="331"/>
      <c r="P26" s="331"/>
      <c r="Q26" s="331"/>
      <c r="R26" s="331"/>
    </row>
    <row r="27" spans="1:18" ht="19.5" customHeight="1" x14ac:dyDescent="0.15">
      <c r="A27" s="332" t="s">
        <v>32</v>
      </c>
      <c r="B27" s="332"/>
      <c r="C27" s="332"/>
      <c r="D27" s="332"/>
      <c r="E27" s="332"/>
      <c r="F27" s="332"/>
      <c r="G27" s="332"/>
      <c r="H27" s="332"/>
      <c r="I27" s="332"/>
      <c r="J27" s="332"/>
      <c r="K27" s="332"/>
      <c r="L27" s="332"/>
      <c r="M27" s="332"/>
      <c r="N27" s="332"/>
      <c r="O27" s="332"/>
      <c r="P27" s="332"/>
      <c r="Q27" s="332"/>
      <c r="R27" s="332"/>
    </row>
    <row r="28" spans="1:18" ht="19.5" customHeight="1" x14ac:dyDescent="0.15">
      <c r="A28" s="332" t="s">
        <v>19</v>
      </c>
      <c r="B28" s="332"/>
      <c r="C28" s="332"/>
      <c r="D28" s="332"/>
      <c r="E28" s="332"/>
      <c r="F28" s="332"/>
      <c r="G28" s="332"/>
      <c r="H28" s="332"/>
      <c r="I28" s="332"/>
      <c r="J28" s="332"/>
      <c r="K28" s="332"/>
      <c r="L28" s="332"/>
      <c r="M28" s="332"/>
      <c r="N28" s="332"/>
      <c r="O28" s="332"/>
      <c r="P28" s="332"/>
      <c r="Q28" s="332"/>
      <c r="R28" s="332"/>
    </row>
    <row r="29" spans="1:18" ht="19.5" customHeight="1" x14ac:dyDescent="0.15">
      <c r="A29" s="94"/>
      <c r="B29" s="333"/>
      <c r="C29" s="333"/>
      <c r="D29" s="333"/>
      <c r="E29" s="328"/>
      <c r="F29" s="328"/>
      <c r="G29" s="328"/>
      <c r="H29" s="328"/>
      <c r="I29" s="328"/>
      <c r="J29" s="328"/>
      <c r="K29" s="328"/>
      <c r="L29" s="328"/>
      <c r="M29" s="328"/>
      <c r="N29" s="328"/>
      <c r="O29" s="328"/>
      <c r="P29" s="328"/>
      <c r="Q29" s="328"/>
      <c r="R29" s="328"/>
    </row>
    <row r="30" spans="1:18" ht="19.5" customHeight="1" x14ac:dyDescent="0.15">
      <c r="A30" s="329" t="s">
        <v>17</v>
      </c>
      <c r="B30" s="329"/>
      <c r="C30" s="329"/>
      <c r="D30" s="329"/>
      <c r="E30" s="329"/>
      <c r="F30" s="329"/>
      <c r="G30" s="329"/>
      <c r="H30" s="329"/>
      <c r="I30" s="329"/>
      <c r="J30" s="329"/>
      <c r="K30" s="329"/>
      <c r="L30" s="329"/>
      <c r="M30" s="329"/>
      <c r="N30" s="329"/>
      <c r="O30" s="329"/>
      <c r="P30" s="329"/>
      <c r="Q30" s="329"/>
      <c r="R30" s="329"/>
    </row>
    <row r="31" spans="1:18" ht="36.75" customHeight="1" x14ac:dyDescent="0.15">
      <c r="F31" s="323" t="s">
        <v>13</v>
      </c>
      <c r="G31" s="323"/>
      <c r="H31" s="323"/>
      <c r="I31" s="324"/>
      <c r="J31" s="256" t="str">
        <f>IF(OR(株式等振替制度!$E$13&lt;&gt;"",株式等振替制度!$K$13&lt;&gt;"",株式等振替制度!$E$76&lt;&gt;"",株式等振替制度!$K$76&lt;&gt;""),"機構加入者","")</f>
        <v/>
      </c>
      <c r="K31" s="257" t="str">
        <f>IF(OR(株式等振替制度!$E$22&lt;&gt;"",株式等振替制度!$K$22&lt;&gt;"",株式等振替制度!$E$86&lt;&gt;""),"間接口座管理機関","")</f>
        <v/>
      </c>
      <c r="L31" s="257" t="str">
        <f>IF(OR(株式等振替制度!$E$31&lt;&gt;"",株式等振替制度!$K$31&lt;&gt;""),"指定株主名簿管理人等","")</f>
        <v/>
      </c>
      <c r="M31" s="257" t="str">
        <f>IF(OR(株式等振替制度!$E$40&lt;&gt;"",株式等振替制度!$K$40&lt;&gt;""),"発行／支払代理人","")</f>
        <v/>
      </c>
      <c r="N31" s="257" t="str">
        <f>IF(OR(株式等振替制度!$E$49&lt;&gt;"",株式等振替制度!$K$49&lt;&gt;""),"資金決済会社","")</f>
        <v/>
      </c>
      <c r="O31" s="257" t="str">
        <f>IF(OR(株式等振替制度!$E$58&lt;&gt;"",株式等振替制度!$K$58&lt;&gt;""),"受託会社","")</f>
        <v/>
      </c>
      <c r="P31" s="258" t="str">
        <f>IF(OR(株式等振替制度!$E$67&lt;&gt;"",株式等振替制度!$K$67&lt;&gt;""),"発行者(ETF/JDR)","")</f>
        <v/>
      </c>
    </row>
    <row r="32" spans="1:18" ht="36.75" customHeight="1" x14ac:dyDescent="0.15">
      <c r="F32" s="323" t="s">
        <v>25</v>
      </c>
      <c r="G32" s="323"/>
      <c r="H32" s="323"/>
      <c r="I32" s="324"/>
      <c r="J32" s="259" t="str">
        <f>IF('株式等振替制度（加入者情報関係）'!$C$12="","",IF('株式等振替制度（加入者情報関係）'!$H$7&lt;&gt;"","機構加入者",""))</f>
        <v/>
      </c>
      <c r="K32" s="260" t="str">
        <f>IF('株式等振替制度（加入者情報関係）'!$C$13="","",IF('株式等振替制度（加入者情報関係）'!$H$7&lt;&gt;"","間接口座管理機関",""))</f>
        <v/>
      </c>
      <c r="L32" s="260"/>
      <c r="M32" s="260"/>
      <c r="N32" s="260"/>
      <c r="O32" s="260"/>
      <c r="P32" s="261"/>
    </row>
    <row r="33" spans="1:18" ht="36.75" customHeight="1" x14ac:dyDescent="0.15">
      <c r="F33" s="323" t="s">
        <v>10</v>
      </c>
      <c r="G33" s="323"/>
      <c r="H33" s="323"/>
      <c r="I33" s="324"/>
      <c r="J33" s="259" t="str">
        <f>IF(OR(一般債振替制度!$E$13&lt;&gt;"",一般債振替制度!$K$13&lt;&gt;""),"機構加入者","")</f>
        <v/>
      </c>
      <c r="K33" s="260" t="str">
        <f>IF(OR(一般債振替制度!$E$22&lt;&gt;"",一般債振替制度!$K$22&lt;&gt;""),"間接口座管理機関","")</f>
        <v/>
      </c>
      <c r="L33" s="260" t="str">
        <f>IF(OR(一般債振替制度!$E$31&lt;&gt;"",一般債振替制度!$K$31&lt;&gt;""),"発行代理人","")</f>
        <v/>
      </c>
      <c r="M33" s="260" t="str">
        <f>IF(OR(一般債振替制度!$E$40&lt;&gt;"",一般債振替制度!$K$40&lt;&gt;""),"支払代理人","")</f>
        <v/>
      </c>
      <c r="N33" s="260" t="str">
        <f>IF(OR(一般債振替制度!$E$49&lt;&gt;"",一般債振替制度!$K$49&lt;&gt;""),"資金決済会社","")</f>
        <v/>
      </c>
      <c r="O33" s="260" t="str">
        <f>IF(一般債振替制度!$K$58&lt;&gt;"","発行者","")</f>
        <v/>
      </c>
      <c r="P33" s="262"/>
    </row>
    <row r="34" spans="1:18" ht="36.75" customHeight="1" x14ac:dyDescent="0.15">
      <c r="F34" s="323" t="s">
        <v>14</v>
      </c>
      <c r="G34" s="323"/>
      <c r="H34" s="323"/>
      <c r="I34" s="324"/>
      <c r="J34" s="259" t="str">
        <f>IF(OR(短期社債振替制度!$E$13&lt;&gt;"",短期社債振替制度!$K$13&lt;&gt;""),"機構加入者","")</f>
        <v/>
      </c>
      <c r="K34" s="260" t="str">
        <f>IF(OR(短期社債振替制度!$E$22&lt;&gt;"",短期社債振替制度!$K$22&lt;&gt;""),"間接口座管理機関","")</f>
        <v/>
      </c>
      <c r="L34" s="260" t="str">
        <f>IF(OR(短期社債振替制度!$E$31&lt;&gt;"",短期社債振替制度!$K$31&lt;&gt;""),"発行代理人","")</f>
        <v/>
      </c>
      <c r="M34" s="260" t="str">
        <f>IF(OR(短期社債振替制度!$E$40&lt;&gt;"",短期社債振替制度!$K$40&lt;&gt;""),"支払代理人","")</f>
        <v/>
      </c>
      <c r="N34" s="260" t="str">
        <f>IF(OR(短期社債振替制度!$E$49&lt;&gt;"",短期社債振替制度!$K$49&lt;&gt;""),"資金決済会社","")</f>
        <v/>
      </c>
      <c r="O34" s="260" t="str">
        <f>IF(OR(短期社債振替制度!$E$58&lt;&gt;"",短期社債振替制度!$K$58&lt;&gt;""),"発行者","")</f>
        <v/>
      </c>
      <c r="P34" s="261"/>
    </row>
    <row r="35" spans="1:18" ht="36.75" customHeight="1" x14ac:dyDescent="0.15">
      <c r="F35" s="323" t="s">
        <v>11</v>
      </c>
      <c r="G35" s="323"/>
      <c r="H35" s="323"/>
      <c r="I35" s="324"/>
      <c r="J35" s="259" t="str">
        <f>IF(OR(投資信託振替制度!$E$13&lt;&gt;"",投資信託振替制度!$K$13&lt;&gt;""),"機構加入者","")</f>
        <v/>
      </c>
      <c r="K35" s="260" t="str">
        <f>IF(OR(投資信託振替制度!$E$22&lt;&gt;"",投資信託振替制度!$K$22&lt;&gt;""),"間接口座管理機関","")</f>
        <v/>
      </c>
      <c r="L35" s="260" t="str">
        <f>IF(OR(投資信託振替制度!$E$31&lt;&gt;"",投資信託振替制度!$K$31&lt;&gt;""),"日銀ネット資金決済会社","")</f>
        <v/>
      </c>
      <c r="M35" s="260" t="str">
        <f>IF(OR(投資信託振替制度!$E$40&lt;&gt;"",投資信託振替制度!$K$40&lt;&gt;""),"発行者","")</f>
        <v/>
      </c>
      <c r="N35" s="260" t="str">
        <f>IF(OR(投資信託振替制度!$E$49&lt;&gt;"",投資信託振替制度!$K$49&lt;&gt;""),"受託会社","")</f>
        <v/>
      </c>
      <c r="O35" s="260" t="str">
        <f>IF(投資信託振替制度!$E$57&lt;&gt;"","販売会社移管等","")</f>
        <v/>
      </c>
      <c r="P35" s="261"/>
    </row>
    <row r="36" spans="1:18" ht="36.75" customHeight="1" x14ac:dyDescent="0.15">
      <c r="F36" s="323" t="s">
        <v>15</v>
      </c>
      <c r="G36" s="323"/>
      <c r="H36" s="323"/>
      <c r="I36" s="324"/>
      <c r="J36" s="259" t="str">
        <f>IF(OR(外国株券等保管振替決済制度!$E$12&lt;&gt;"",外国株券等保管振替決済制度!$E$21&lt;&gt;"",外国株券等保管振替決済制度!$E$29&lt;&gt;"",外国株券等保管振替決済制度!$E$37&lt;&gt;"",外国株券等保管振替決済制度!$E$45&lt;&gt;"",外国株券等保管振替決済制度!$E$48&lt;&gt;""),"機構加入者","")</f>
        <v/>
      </c>
      <c r="K36" s="260"/>
      <c r="L36" s="260"/>
      <c r="M36" s="260"/>
      <c r="N36" s="260"/>
      <c r="O36" s="260"/>
      <c r="P36" s="261"/>
    </row>
    <row r="37" spans="1:18" ht="36.75" customHeight="1" x14ac:dyDescent="0.15">
      <c r="F37" s="323" t="s">
        <v>32</v>
      </c>
      <c r="G37" s="323"/>
      <c r="H37" s="323"/>
      <c r="I37" s="324"/>
      <c r="J37" s="259" t="str">
        <f>IF(OR(決済照合システム!$E$15&lt;&gt;"",決済照合システム!$O$15&lt;&gt;"",決済照合システム!$E$23&lt;&gt;"",決済照合システム!$O$23&lt;&gt;"",決済照合システム!$E$32&lt;&gt;"",決済照合システム!$O$32&lt;&gt;"",決済照合システム!$E$39&lt;&gt;"",決済照合システム!$O$39&lt;&gt;""),"決済照合システム利用者","")</f>
        <v/>
      </c>
      <c r="K37" s="260" t="str">
        <f>IF(OR(決済照合システム!$E$47&lt;&gt;"",決済照合システム!$O$47&lt;&gt;"",決済照合システム!$E$54&lt;&gt;"",決済照合システム!$O$54&lt;&gt;""),"決済代理人","")</f>
        <v/>
      </c>
      <c r="L37" s="260" t="str">
        <f>IF(OR(決済照合システム!$E$62&lt;&gt;"",決済照合システム!$O$62&lt;&gt;"",決済照合システム!$E$69&lt;&gt;"",決済照合システム!$O$69&lt;&gt;""),"業務代行者","")</f>
        <v/>
      </c>
      <c r="M37" s="260" t="str">
        <f>IF(OR(決済照合システム!$E$77&lt;&gt;"",決済照合システム!$O$77&lt;&gt;"",決済照合システム!$E$82&lt;&gt;"",決済照合システム!$E$87&lt;&gt;"",決済照合システム!$O$87&lt;&gt;""),"連絡窓口","")</f>
        <v/>
      </c>
      <c r="N37" s="260"/>
      <c r="O37" s="260"/>
      <c r="P37" s="262"/>
    </row>
    <row r="38" spans="1:18" ht="36.75" customHeight="1" x14ac:dyDescent="0.15">
      <c r="F38" s="323" t="s">
        <v>20</v>
      </c>
      <c r="G38" s="323"/>
      <c r="H38" s="323"/>
      <c r="I38" s="324"/>
      <c r="J38" s="259" t="str">
        <f>IF(OR(一般振替ＤＶＰ制度!$E$13&lt;&gt;"",一般振替ＤＶＰ制度!$A$17&lt;&gt;"",一般振替ＤＶＰ制度!$A$25&lt;&gt;"",一般振替ＤＶＰ制度!$A$33&lt;&gt;""),"DVP参加者","")</f>
        <v/>
      </c>
      <c r="K38" s="260" t="str">
        <f>IF(OR(一般振替ＤＶＰ制度!$E$42&lt;&gt;"",一般振替ＤＶＰ制度!$A$45&lt;&gt;""),"決済銀行","")</f>
        <v/>
      </c>
      <c r="L38" s="260"/>
      <c r="M38" s="260"/>
      <c r="N38" s="260"/>
      <c r="O38" s="260"/>
      <c r="P38" s="261"/>
    </row>
    <row r="39" spans="1:18" ht="19.5" customHeight="1" x14ac:dyDescent="0.15">
      <c r="A39" s="94"/>
      <c r="B39" s="94"/>
      <c r="C39" s="94"/>
      <c r="D39" s="94"/>
      <c r="E39" s="239"/>
      <c r="F39" s="239"/>
      <c r="G39" s="239"/>
      <c r="H39" s="239"/>
      <c r="I39" s="239"/>
      <c r="J39" s="239"/>
      <c r="K39" s="239"/>
      <c r="L39" s="239"/>
      <c r="M39" s="239"/>
      <c r="N39" s="239"/>
      <c r="O39" s="239"/>
      <c r="P39" s="239"/>
      <c r="Q39" s="239"/>
      <c r="R39" s="239"/>
    </row>
    <row r="40" spans="1:18" ht="19.5" customHeight="1" x14ac:dyDescent="0.15">
      <c r="A40" s="322" t="s">
        <v>1207</v>
      </c>
      <c r="B40" s="322"/>
      <c r="C40" s="322"/>
      <c r="D40" s="322"/>
      <c r="E40" s="322"/>
      <c r="F40" s="322"/>
      <c r="G40" s="322"/>
      <c r="H40" s="322"/>
      <c r="I40" s="322"/>
      <c r="J40" s="322"/>
      <c r="K40" s="322"/>
      <c r="L40" s="322"/>
      <c r="M40" s="322"/>
      <c r="N40" s="322"/>
      <c r="O40" s="322"/>
      <c r="P40" s="322"/>
      <c r="Q40" s="322"/>
      <c r="R40" s="322"/>
    </row>
    <row r="41" spans="1:18" ht="19.5" customHeight="1" x14ac:dyDescent="0.15">
      <c r="A41" s="322"/>
      <c r="B41" s="322"/>
      <c r="C41" s="322"/>
      <c r="D41" s="322"/>
      <c r="E41" s="322"/>
      <c r="F41" s="322"/>
      <c r="G41" s="322"/>
      <c r="H41" s="322"/>
      <c r="I41" s="322"/>
      <c r="J41" s="322"/>
      <c r="K41" s="322"/>
      <c r="L41" s="322"/>
      <c r="M41" s="322"/>
      <c r="N41" s="322"/>
      <c r="O41" s="322"/>
      <c r="P41" s="322"/>
      <c r="Q41" s="322"/>
      <c r="R41" s="322"/>
    </row>
    <row r="42" spans="1:18" ht="19.5" customHeight="1" x14ac:dyDescent="0.15">
      <c r="A42" s="322"/>
      <c r="B42" s="322"/>
      <c r="C42" s="322"/>
      <c r="D42" s="322"/>
      <c r="E42" s="322"/>
      <c r="F42" s="322"/>
      <c r="G42" s="322"/>
      <c r="H42" s="322"/>
      <c r="I42" s="322"/>
      <c r="J42" s="322"/>
      <c r="K42" s="322"/>
      <c r="L42" s="322"/>
      <c r="M42" s="322"/>
      <c r="N42" s="322"/>
      <c r="O42" s="322"/>
      <c r="P42" s="322"/>
      <c r="Q42" s="322"/>
      <c r="R42" s="322"/>
    </row>
  </sheetData>
  <sheetProtection password="CC8A" sheet="1" selectLockedCells="1"/>
  <mergeCells count="34">
    <mergeCell ref="J7:K7"/>
    <mergeCell ref="J9:K9"/>
    <mergeCell ref="J10:K10"/>
    <mergeCell ref="O29:R29"/>
    <mergeCell ref="A30:R30"/>
    <mergeCell ref="A25:R25"/>
    <mergeCell ref="A26:R26"/>
    <mergeCell ref="A28:R28"/>
    <mergeCell ref="A24:R24"/>
    <mergeCell ref="A27:R27"/>
    <mergeCell ref="B29:D29"/>
    <mergeCell ref="E29:N29"/>
    <mergeCell ref="A16:R16"/>
    <mergeCell ref="A19:R19"/>
    <mergeCell ref="A21:R21"/>
    <mergeCell ref="A22:R22"/>
    <mergeCell ref="A23:R23"/>
    <mergeCell ref="A17:R17"/>
    <mergeCell ref="A40:R42"/>
    <mergeCell ref="F34:I34"/>
    <mergeCell ref="F36:I36"/>
    <mergeCell ref="F31:I31"/>
    <mergeCell ref="F38:I38"/>
    <mergeCell ref="F37:I37"/>
    <mergeCell ref="F33:I33"/>
    <mergeCell ref="F35:I35"/>
    <mergeCell ref="F32:I32"/>
    <mergeCell ref="L14:Q14"/>
    <mergeCell ref="L7:Q7"/>
    <mergeCell ref="L8:Q8"/>
    <mergeCell ref="L9:Q9"/>
    <mergeCell ref="L10:Q10"/>
    <mergeCell ref="L13:Q13"/>
    <mergeCell ref="L11:Q11"/>
  </mergeCells>
  <phoneticPr fontId="4"/>
  <hyperlinks>
    <hyperlink ref="A21" location="株式!A1" display="株式!A1"/>
    <hyperlink ref="A21:L21" location="株式等振替制度!A1" display="株式等振替制度"/>
    <hyperlink ref="A26" location="外株!A1" display="外株!A1"/>
    <hyperlink ref="A26:L26" location="外国株券等保管振替決済制度!A1" display="外国株券等保管振替決済制度"/>
    <hyperlink ref="A24" location="短期社債!A1" display="短期社債!A1"/>
    <hyperlink ref="A24:L24" location="短期社債振替制度!A1" display="短期社債振替制度"/>
    <hyperlink ref="A25:L25" location="投資信託振替制度!A1" display="投資信託振替制度"/>
    <hyperlink ref="A23" location="社債!A1" display="社債!A1"/>
    <hyperlink ref="A23:L23" location="一般債振替制度!A1" display="一般債振替制度"/>
    <hyperlink ref="A22:R22" location="'株式等振替制度（加入者情報関係）'!Print_Area" display="株式等振替制度（加入者情報関係）"/>
    <hyperlink ref="A28:L28" location="一般振替ＤＶＰ制度!A1" display="一般振替DVP決済"/>
    <hyperlink ref="A27:L27" location="一般振替ＤＶＰ制度!A1" display="一般振替DVP決済"/>
    <hyperlink ref="A27:R27" location="決済照合システム!A1" display="決済照合システム"/>
  </hyperlinks>
  <pageMargins left="0.51181102362204722" right="0.39370078740157483" top="0.78740157480314965" bottom="0.59055118110236227" header="0.31496062992125984" footer="0.11811023622047245"/>
  <pageSetup paperSize="9" scale="57" fitToHeight="0" orientation="portrait" r:id="rId1"/>
  <headerFooter alignWithMargins="0">
    <oddHeader>&amp;R&amp;"游ゴシック,標準"&amp;10CMN-B05&amp;7(2023年8月7日版)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X639"/>
  <sheetViews>
    <sheetView view="pageBreakPreview" zoomScaleNormal="70" zoomScaleSheetLayoutView="100" workbookViewId="0">
      <pane xSplit="3" ySplit="12" topLeftCell="D13" activePane="bottomRight" state="frozen"/>
      <selection activeCell="E7" sqref="E7:J7"/>
      <selection pane="topRight" activeCell="E7" sqref="E7:J7"/>
      <selection pane="bottomLeft" activeCell="E7" sqref="E7:J7"/>
      <selection pane="bottomRight" activeCell="E7" sqref="E7:J7"/>
    </sheetView>
  </sheetViews>
  <sheetFormatPr defaultColWidth="9" defaultRowHeight="13.5" outlineLevelCol="1" x14ac:dyDescent="0.15"/>
  <cols>
    <col min="1" max="1" width="10.25" style="130" customWidth="1"/>
    <col min="2" max="2" width="11.75" style="130" customWidth="1"/>
    <col min="3" max="3" width="43.5" style="130" customWidth="1"/>
    <col min="4" max="4" width="23.125" style="130" customWidth="1"/>
    <col min="5" max="5" width="15.125" style="130" customWidth="1"/>
    <col min="6" max="6" width="17.375" style="130" customWidth="1"/>
    <col min="7" max="7" width="15.125" style="130" customWidth="1"/>
    <col min="8" max="8" width="14" style="130" customWidth="1"/>
    <col min="9" max="9" width="24" style="130" customWidth="1"/>
    <col min="10" max="10" width="25.375" style="130" customWidth="1"/>
    <col min="11" max="11" width="28.125" style="130" customWidth="1"/>
    <col min="12" max="12" width="41.75" style="130" hidden="1" customWidth="1" outlineLevel="1"/>
    <col min="13" max="13" width="52.625" style="130" hidden="1" customWidth="1" outlineLevel="1"/>
    <col min="14" max="14" width="46" style="130" hidden="1" customWidth="1" outlineLevel="1"/>
    <col min="15" max="15" width="9" style="130" customWidth="1" collapsed="1"/>
    <col min="16" max="17" width="9" style="130" customWidth="1" outlineLevel="1"/>
    <col min="18" max="18" width="15.125" style="130" customWidth="1" outlineLevel="1"/>
    <col min="19" max="20" width="9" style="130" customWidth="1" outlineLevel="1"/>
    <col min="21" max="21" width="42.875" style="1" customWidth="1" outlineLevel="1"/>
    <col min="22" max="22" width="30.875" style="130" customWidth="1" outlineLevel="1"/>
    <col min="23" max="23" width="27.625" style="130" customWidth="1" outlineLevel="1"/>
    <col min="24" max="16384" width="9" style="130"/>
  </cols>
  <sheetData>
    <row r="2" spans="1:23" x14ac:dyDescent="0.15">
      <c r="B2" s="130" t="s">
        <v>43</v>
      </c>
    </row>
    <row r="3" spans="1:23" x14ac:dyDescent="0.15">
      <c r="B3" s="133"/>
      <c r="C3" s="75"/>
    </row>
    <row r="4" spans="1:23" x14ac:dyDescent="0.15">
      <c r="B4" s="109" t="s">
        <v>44</v>
      </c>
      <c r="C4" s="106" t="s">
        <v>771</v>
      </c>
      <c r="D4" s="108"/>
      <c r="E4" s="108"/>
      <c r="F4" s="108"/>
      <c r="G4" s="108">
        <f>45-627</f>
        <v>-582</v>
      </c>
    </row>
    <row r="5" spans="1:23" x14ac:dyDescent="0.15">
      <c r="B5" s="134" t="s">
        <v>772</v>
      </c>
      <c r="C5" s="107">
        <v>13</v>
      </c>
    </row>
    <row r="6" spans="1:23" x14ac:dyDescent="0.15">
      <c r="B6" s="134" t="s">
        <v>773</v>
      </c>
      <c r="C6" s="244">
        <v>637</v>
      </c>
    </row>
    <row r="8" spans="1:23" ht="14.25" thickBot="1" x14ac:dyDescent="0.2">
      <c r="B8" s="130" t="s">
        <v>45</v>
      </c>
    </row>
    <row r="9" spans="1:23" ht="14.25" thickTop="1" x14ac:dyDescent="0.15">
      <c r="B9" s="2"/>
      <c r="C9" s="3"/>
      <c r="D9" s="4"/>
      <c r="E9" s="5" t="s">
        <v>46</v>
      </c>
      <c r="F9" s="6"/>
      <c r="G9" s="6"/>
      <c r="H9" s="6"/>
      <c r="I9" s="6"/>
      <c r="J9" s="7"/>
      <c r="K9" s="6" t="s">
        <v>47</v>
      </c>
      <c r="L9" s="6"/>
      <c r="M9" s="6"/>
      <c r="N9" s="8"/>
      <c r="O9" s="135" t="s">
        <v>48</v>
      </c>
      <c r="P9" s="136"/>
      <c r="Q9" s="136"/>
      <c r="R9" s="136"/>
      <c r="S9" s="136"/>
      <c r="T9" s="136"/>
      <c r="U9" s="136"/>
      <c r="V9" s="136"/>
      <c r="W9" s="137"/>
    </row>
    <row r="10" spans="1:23" ht="18.75" customHeight="1" x14ac:dyDescent="0.15">
      <c r="B10" s="9" t="s">
        <v>774</v>
      </c>
      <c r="C10" s="9" t="s">
        <v>49</v>
      </c>
      <c r="D10" s="132" t="s">
        <v>50</v>
      </c>
      <c r="E10" s="10" t="s">
        <v>51</v>
      </c>
      <c r="F10" s="9" t="s">
        <v>52</v>
      </c>
      <c r="G10" s="9" t="s">
        <v>53</v>
      </c>
      <c r="H10" s="9" t="s">
        <v>54</v>
      </c>
      <c r="I10" s="132" t="s">
        <v>55</v>
      </c>
      <c r="J10" s="11" t="s">
        <v>56</v>
      </c>
      <c r="K10" s="131" t="s">
        <v>57</v>
      </c>
      <c r="L10" s="12" t="s">
        <v>58</v>
      </c>
      <c r="M10" s="13" t="s">
        <v>59</v>
      </c>
      <c r="N10" s="13" t="s">
        <v>56</v>
      </c>
      <c r="O10" s="449" t="s">
        <v>775</v>
      </c>
      <c r="P10" s="450"/>
      <c r="Q10" s="451" t="s">
        <v>60</v>
      </c>
      <c r="R10" s="452"/>
      <c r="S10" s="452"/>
      <c r="T10" s="450"/>
      <c r="U10" s="12" t="s">
        <v>61</v>
      </c>
      <c r="V10" s="132" t="s">
        <v>62</v>
      </c>
      <c r="W10" s="138" t="s">
        <v>56</v>
      </c>
    </row>
    <row r="11" spans="1:23" ht="18.75" hidden="1" customHeight="1" x14ac:dyDescent="0.15">
      <c r="B11" s="14"/>
      <c r="C11" s="14"/>
      <c r="D11" s="15"/>
      <c r="E11" s="16"/>
      <c r="F11" s="14"/>
      <c r="G11" s="14"/>
      <c r="H11" s="14"/>
      <c r="I11" s="15"/>
      <c r="J11" s="17"/>
      <c r="K11" s="18"/>
      <c r="L11" s="19"/>
      <c r="M11" s="20"/>
      <c r="N11" s="20"/>
      <c r="O11" s="139"/>
      <c r="P11" s="18"/>
      <c r="Q11" s="15"/>
      <c r="R11" s="18"/>
      <c r="S11" s="21"/>
      <c r="T11" s="21"/>
      <c r="U11" s="19"/>
      <c r="V11" s="15"/>
      <c r="W11" s="140"/>
    </row>
    <row r="12" spans="1:23" s="32" customFormat="1" ht="39.75" customHeight="1" thickBot="1" x14ac:dyDescent="0.2">
      <c r="B12" s="22"/>
      <c r="C12" s="23" t="s">
        <v>63</v>
      </c>
      <c r="D12" s="24" t="s">
        <v>64</v>
      </c>
      <c r="E12" s="25" t="s">
        <v>65</v>
      </c>
      <c r="F12" s="23" t="s">
        <v>66</v>
      </c>
      <c r="G12" s="23" t="s">
        <v>67</v>
      </c>
      <c r="H12" s="23" t="s">
        <v>68</v>
      </c>
      <c r="I12" s="26" t="s">
        <v>69</v>
      </c>
      <c r="J12" s="27" t="s">
        <v>70</v>
      </c>
      <c r="K12" s="28" t="s">
        <v>71</v>
      </c>
      <c r="L12" s="29" t="s">
        <v>72</v>
      </c>
      <c r="M12" s="24" t="s">
        <v>73</v>
      </c>
      <c r="N12" s="24" t="s">
        <v>70</v>
      </c>
      <c r="O12" s="141" t="s">
        <v>74</v>
      </c>
      <c r="P12" s="22" t="s">
        <v>75</v>
      </c>
      <c r="Q12" s="22" t="s">
        <v>76</v>
      </c>
      <c r="R12" s="22" t="s">
        <v>44</v>
      </c>
      <c r="S12" s="22" t="s">
        <v>77</v>
      </c>
      <c r="T12" s="22" t="s">
        <v>78</v>
      </c>
      <c r="U12" s="30" t="s">
        <v>79</v>
      </c>
      <c r="V12" s="31" t="s">
        <v>80</v>
      </c>
      <c r="W12" s="142" t="s">
        <v>70</v>
      </c>
    </row>
    <row r="13" spans="1:23" s="128" customFormat="1" ht="13.9" customHeight="1" thickTop="1" x14ac:dyDescent="0.15">
      <c r="A13" s="143"/>
      <c r="B13" s="33">
        <f>ROW()-12</f>
        <v>1</v>
      </c>
      <c r="C13" s="110" t="s">
        <v>130</v>
      </c>
      <c r="D13" s="34" t="s">
        <v>776</v>
      </c>
      <c r="E13" s="35" t="s">
        <v>777</v>
      </c>
      <c r="F13" s="33" t="s">
        <v>778</v>
      </c>
      <c r="G13" s="33">
        <v>1</v>
      </c>
      <c r="H13" s="34">
        <v>1</v>
      </c>
      <c r="I13" s="36"/>
      <c r="J13" s="37"/>
      <c r="K13" s="38" t="s">
        <v>81</v>
      </c>
      <c r="L13" s="80" t="s">
        <v>82</v>
      </c>
      <c r="M13" s="88" t="s">
        <v>83</v>
      </c>
      <c r="N13" s="88" t="s">
        <v>84</v>
      </c>
      <c r="O13" s="81" t="s">
        <v>779</v>
      </c>
      <c r="P13" s="39" t="s">
        <v>779</v>
      </c>
      <c r="Q13" s="39" t="s">
        <v>86</v>
      </c>
      <c r="R13" s="39" t="s">
        <v>780</v>
      </c>
      <c r="S13" s="39" t="s">
        <v>780</v>
      </c>
      <c r="T13" s="39" t="s">
        <v>780</v>
      </c>
      <c r="U13" s="78" t="s">
        <v>781</v>
      </c>
      <c r="V13" s="40">
        <v>1</v>
      </c>
      <c r="W13" s="144"/>
    </row>
    <row r="14" spans="1:23" s="128" customFormat="1" ht="13.15" customHeight="1" x14ac:dyDescent="0.15">
      <c r="A14" s="143"/>
      <c r="B14" s="33">
        <f t="shared" ref="B14:B78" si="0">ROW()-12</f>
        <v>2</v>
      </c>
      <c r="C14" s="110" t="s">
        <v>131</v>
      </c>
      <c r="D14" s="34" t="s">
        <v>771</v>
      </c>
      <c r="E14" s="35" t="s">
        <v>782</v>
      </c>
      <c r="F14" s="33" t="s">
        <v>783</v>
      </c>
      <c r="G14" s="33">
        <v>1</v>
      </c>
      <c r="H14" s="34">
        <v>2</v>
      </c>
      <c r="I14" s="41"/>
      <c r="J14" s="42"/>
      <c r="K14" s="38" t="s">
        <v>81</v>
      </c>
      <c r="L14" s="80" t="s">
        <v>82</v>
      </c>
      <c r="M14" s="88" t="s">
        <v>83</v>
      </c>
      <c r="N14" s="88" t="s">
        <v>88</v>
      </c>
      <c r="O14" s="81" t="s">
        <v>771</v>
      </c>
      <c r="P14" s="39" t="s">
        <v>771</v>
      </c>
      <c r="Q14" s="39" t="s">
        <v>86</v>
      </c>
      <c r="R14" s="39" t="s">
        <v>771</v>
      </c>
      <c r="S14" s="39" t="s">
        <v>771</v>
      </c>
      <c r="T14" s="39" t="s">
        <v>771</v>
      </c>
      <c r="U14" s="78" t="s">
        <v>784</v>
      </c>
      <c r="V14" s="43">
        <v>1</v>
      </c>
      <c r="W14" s="145"/>
    </row>
    <row r="15" spans="1:23" s="128" customFormat="1" ht="13.15" customHeight="1" x14ac:dyDescent="0.15">
      <c r="A15" s="143"/>
      <c r="B15" s="33">
        <f t="shared" si="0"/>
        <v>3</v>
      </c>
      <c r="C15" s="110" t="s">
        <v>132</v>
      </c>
      <c r="D15" s="34" t="s">
        <v>771</v>
      </c>
      <c r="E15" s="35" t="s">
        <v>782</v>
      </c>
      <c r="F15" s="33" t="s">
        <v>1061</v>
      </c>
      <c r="G15" s="33">
        <v>1</v>
      </c>
      <c r="H15" s="34">
        <v>3</v>
      </c>
      <c r="I15" s="41"/>
      <c r="J15" s="42"/>
      <c r="K15" s="38" t="s">
        <v>81</v>
      </c>
      <c r="L15" s="80" t="s">
        <v>82</v>
      </c>
      <c r="M15" s="88" t="s">
        <v>83</v>
      </c>
      <c r="N15" s="88" t="s">
        <v>88</v>
      </c>
      <c r="O15" s="81" t="s">
        <v>771</v>
      </c>
      <c r="P15" s="39" t="s">
        <v>771</v>
      </c>
      <c r="Q15" s="39" t="s">
        <v>86</v>
      </c>
      <c r="R15" s="39" t="s">
        <v>771</v>
      </c>
      <c r="S15" s="39" t="s">
        <v>771</v>
      </c>
      <c r="T15" s="39" t="s">
        <v>771</v>
      </c>
      <c r="U15" s="78" t="s">
        <v>784</v>
      </c>
      <c r="V15" s="43">
        <v>1</v>
      </c>
      <c r="W15" s="145"/>
    </row>
    <row r="16" spans="1:23" s="128" customFormat="1" ht="13.15" customHeight="1" x14ac:dyDescent="0.15">
      <c r="A16" s="143"/>
      <c r="B16" s="33">
        <f t="shared" si="0"/>
        <v>4</v>
      </c>
      <c r="C16" s="110" t="s">
        <v>133</v>
      </c>
      <c r="D16" s="34" t="s">
        <v>771</v>
      </c>
      <c r="E16" s="35" t="s">
        <v>782</v>
      </c>
      <c r="F16" s="33" t="s">
        <v>783</v>
      </c>
      <c r="G16" s="33">
        <v>1</v>
      </c>
      <c r="H16" s="34">
        <v>4</v>
      </c>
      <c r="I16" s="41"/>
      <c r="J16" s="42"/>
      <c r="K16" s="38" t="s">
        <v>81</v>
      </c>
      <c r="L16" s="80" t="s">
        <v>82</v>
      </c>
      <c r="M16" s="88" t="s">
        <v>83</v>
      </c>
      <c r="N16" s="88" t="s">
        <v>88</v>
      </c>
      <c r="O16" s="81" t="s">
        <v>771</v>
      </c>
      <c r="P16" s="39" t="s">
        <v>771</v>
      </c>
      <c r="Q16" s="39" t="s">
        <v>86</v>
      </c>
      <c r="R16" s="39" t="s">
        <v>771</v>
      </c>
      <c r="S16" s="39" t="s">
        <v>771</v>
      </c>
      <c r="T16" s="39" t="s">
        <v>771</v>
      </c>
      <c r="U16" s="78" t="s">
        <v>784</v>
      </c>
      <c r="V16" s="43">
        <v>1</v>
      </c>
      <c r="W16" s="145"/>
    </row>
    <row r="17" spans="1:24" s="128" customFormat="1" ht="13.15" customHeight="1" x14ac:dyDescent="0.15">
      <c r="A17" s="143"/>
      <c r="B17" s="33">
        <f t="shared" si="0"/>
        <v>5</v>
      </c>
      <c r="C17" s="110" t="s">
        <v>134</v>
      </c>
      <c r="D17" s="34" t="s">
        <v>771</v>
      </c>
      <c r="E17" s="35" t="s">
        <v>782</v>
      </c>
      <c r="F17" s="33" t="s">
        <v>783</v>
      </c>
      <c r="G17" s="33">
        <v>1</v>
      </c>
      <c r="H17" s="34">
        <v>5</v>
      </c>
      <c r="I17" s="41"/>
      <c r="J17" s="42"/>
      <c r="K17" s="38" t="s">
        <v>81</v>
      </c>
      <c r="L17" s="80" t="s">
        <v>82</v>
      </c>
      <c r="M17" s="88" t="s">
        <v>83</v>
      </c>
      <c r="N17" s="88" t="s">
        <v>88</v>
      </c>
      <c r="O17" s="81" t="s">
        <v>771</v>
      </c>
      <c r="P17" s="39" t="s">
        <v>771</v>
      </c>
      <c r="Q17" s="39" t="s">
        <v>86</v>
      </c>
      <c r="R17" s="39" t="s">
        <v>771</v>
      </c>
      <c r="S17" s="39" t="s">
        <v>771</v>
      </c>
      <c r="T17" s="39" t="s">
        <v>771</v>
      </c>
      <c r="U17" s="78" t="s">
        <v>784</v>
      </c>
      <c r="V17" s="43">
        <v>1</v>
      </c>
      <c r="W17" s="145"/>
    </row>
    <row r="18" spans="1:24" s="128" customFormat="1" ht="45.75" customHeight="1" x14ac:dyDescent="0.15">
      <c r="A18" s="143"/>
      <c r="B18" s="33">
        <f t="shared" si="0"/>
        <v>6</v>
      </c>
      <c r="C18" s="130" t="s">
        <v>159</v>
      </c>
      <c r="D18" s="34" t="s">
        <v>771</v>
      </c>
      <c r="E18" s="35" t="s">
        <v>782</v>
      </c>
      <c r="F18" s="33" t="s">
        <v>783</v>
      </c>
      <c r="G18" s="33">
        <v>1</v>
      </c>
      <c r="H18" s="34">
        <v>6</v>
      </c>
      <c r="I18" s="96">
        <f ca="1">INDIRECT("補記シート!D18")</f>
        <v>0</v>
      </c>
      <c r="J18" s="42"/>
      <c r="K18" s="38" t="s">
        <v>785</v>
      </c>
      <c r="L18" s="80" t="s">
        <v>82</v>
      </c>
      <c r="M18" s="78" t="s">
        <v>109</v>
      </c>
      <c r="N18" s="83" t="s">
        <v>113</v>
      </c>
      <c r="O18" s="81">
        <v>7</v>
      </c>
      <c r="P18" s="39" t="s">
        <v>106</v>
      </c>
      <c r="Q18" s="39" t="s">
        <v>86</v>
      </c>
      <c r="R18" s="39" t="s">
        <v>771</v>
      </c>
      <c r="S18" s="39" t="s">
        <v>771</v>
      </c>
      <c r="T18" s="39" t="s">
        <v>771</v>
      </c>
      <c r="U18" s="78" t="s">
        <v>784</v>
      </c>
      <c r="V18" s="43">
        <v>1</v>
      </c>
      <c r="W18" s="145"/>
    </row>
    <row r="19" spans="1:24" s="125" customFormat="1" ht="45.75" customHeight="1" x14ac:dyDescent="0.15">
      <c r="A19" s="185"/>
      <c r="B19" s="33">
        <f t="shared" si="0"/>
        <v>7</v>
      </c>
      <c r="C19" s="128" t="s">
        <v>1044</v>
      </c>
      <c r="D19" s="34" t="s">
        <v>771</v>
      </c>
      <c r="E19" s="35" t="s">
        <v>777</v>
      </c>
      <c r="F19" s="33" t="s">
        <v>778</v>
      </c>
      <c r="G19" s="33">
        <v>1</v>
      </c>
      <c r="H19" s="34">
        <v>7</v>
      </c>
      <c r="I19" s="96"/>
      <c r="J19" s="42" t="s">
        <v>1046</v>
      </c>
      <c r="K19" s="38" t="s">
        <v>1047</v>
      </c>
      <c r="L19" s="80" t="s">
        <v>82</v>
      </c>
      <c r="M19" s="79" t="s">
        <v>1048</v>
      </c>
      <c r="N19" s="186" t="s">
        <v>1050</v>
      </c>
      <c r="O19" s="81" t="s">
        <v>1052</v>
      </c>
      <c r="P19" s="39" t="s">
        <v>106</v>
      </c>
      <c r="Q19" s="39" t="s">
        <v>1041</v>
      </c>
      <c r="R19" s="39" t="s">
        <v>1053</v>
      </c>
      <c r="S19" s="39" t="s">
        <v>1042</v>
      </c>
      <c r="T19" s="39" t="s">
        <v>1054</v>
      </c>
      <c r="U19" s="78" t="s">
        <v>1055</v>
      </c>
      <c r="V19" s="43">
        <v>1</v>
      </c>
      <c r="W19" s="145"/>
      <c r="X19" s="128"/>
    </row>
    <row r="20" spans="1:24" s="128" customFormat="1" ht="45.75" customHeight="1" x14ac:dyDescent="0.15">
      <c r="A20" s="143"/>
      <c r="B20" s="33">
        <f t="shared" si="0"/>
        <v>8</v>
      </c>
      <c r="C20" s="130" t="s">
        <v>670</v>
      </c>
      <c r="D20" s="34" t="s">
        <v>771</v>
      </c>
      <c r="E20" s="35" t="s">
        <v>782</v>
      </c>
      <c r="F20" s="33" t="s">
        <v>783</v>
      </c>
      <c r="G20" s="33">
        <v>1</v>
      </c>
      <c r="H20" s="34">
        <v>8</v>
      </c>
      <c r="I20" s="96">
        <f ca="1">INDIRECT("補記シート!D19")</f>
        <v>0</v>
      </c>
      <c r="J20" s="42"/>
      <c r="K20" s="38" t="s">
        <v>785</v>
      </c>
      <c r="L20" s="78" t="s">
        <v>786</v>
      </c>
      <c r="M20" s="79" t="s">
        <v>787</v>
      </c>
      <c r="N20" s="186" t="s">
        <v>671</v>
      </c>
      <c r="O20" s="81">
        <v>7</v>
      </c>
      <c r="P20" s="39" t="s">
        <v>106</v>
      </c>
      <c r="Q20" s="39" t="s">
        <v>86</v>
      </c>
      <c r="R20" s="39" t="s">
        <v>771</v>
      </c>
      <c r="S20" s="39" t="s">
        <v>771</v>
      </c>
      <c r="T20" s="39" t="s">
        <v>771</v>
      </c>
      <c r="U20" s="78" t="s">
        <v>784</v>
      </c>
      <c r="V20" s="43">
        <v>1</v>
      </c>
      <c r="W20" s="145"/>
    </row>
    <row r="21" spans="1:24" s="128" customFormat="1" ht="27.75" customHeight="1" x14ac:dyDescent="0.15">
      <c r="A21" s="143"/>
      <c r="B21" s="33">
        <f t="shared" si="0"/>
        <v>9</v>
      </c>
      <c r="C21" s="130" t="s">
        <v>160</v>
      </c>
      <c r="D21" s="34" t="s">
        <v>788</v>
      </c>
      <c r="E21" s="35" t="s">
        <v>789</v>
      </c>
      <c r="F21" s="33" t="s">
        <v>790</v>
      </c>
      <c r="G21" s="33">
        <v>1</v>
      </c>
      <c r="H21" s="34">
        <v>9</v>
      </c>
      <c r="I21" s="41"/>
      <c r="J21" s="42" t="s">
        <v>1045</v>
      </c>
      <c r="K21" s="82" t="s">
        <v>792</v>
      </c>
      <c r="L21" s="80" t="s">
        <v>793</v>
      </c>
      <c r="M21" s="79" t="s">
        <v>794</v>
      </c>
      <c r="N21" s="186" t="s">
        <v>1049</v>
      </c>
      <c r="O21" s="81" t="s">
        <v>1051</v>
      </c>
      <c r="P21" s="39" t="s">
        <v>106</v>
      </c>
      <c r="Q21" s="39" t="s">
        <v>86</v>
      </c>
      <c r="R21" s="39" t="s">
        <v>796</v>
      </c>
      <c r="S21" s="39" t="s">
        <v>779</v>
      </c>
      <c r="T21" s="39" t="s">
        <v>780</v>
      </c>
      <c r="U21" s="78" t="s">
        <v>797</v>
      </c>
      <c r="V21" s="43">
        <v>1</v>
      </c>
      <c r="W21" s="145"/>
    </row>
    <row r="22" spans="1:24" s="128" customFormat="1" ht="34.5" customHeight="1" x14ac:dyDescent="0.15">
      <c r="A22" s="143" t="s">
        <v>753</v>
      </c>
      <c r="B22" s="33">
        <f t="shared" si="0"/>
        <v>10</v>
      </c>
      <c r="C22" s="130" t="s">
        <v>606</v>
      </c>
      <c r="D22" s="34" t="s">
        <v>776</v>
      </c>
      <c r="E22" s="35" t="s">
        <v>798</v>
      </c>
      <c r="F22" s="33" t="s">
        <v>778</v>
      </c>
      <c r="G22" s="33">
        <v>1</v>
      </c>
      <c r="H22" s="34">
        <v>10</v>
      </c>
      <c r="I22" s="41" t="str">
        <f ca="1">IF(INDIRECT("株式等振替制度!E7")="新規",1,IF(INDIRECT("株式等振替制度!E7")="変更",2,""))</f>
        <v/>
      </c>
      <c r="J22" s="42"/>
      <c r="K22" s="38" t="s">
        <v>94</v>
      </c>
      <c r="L22" s="78" t="s">
        <v>95</v>
      </c>
      <c r="M22" s="78" t="s">
        <v>111</v>
      </c>
      <c r="N22" s="84"/>
      <c r="O22" s="81">
        <v>1</v>
      </c>
      <c r="P22" s="39" t="s">
        <v>106</v>
      </c>
      <c r="Q22" s="39" t="s">
        <v>86</v>
      </c>
      <c r="R22" s="39" t="s">
        <v>780</v>
      </c>
      <c r="S22" s="39" t="s">
        <v>796</v>
      </c>
      <c r="T22" s="39" t="s">
        <v>796</v>
      </c>
      <c r="U22" s="78" t="s">
        <v>781</v>
      </c>
      <c r="V22" s="43">
        <v>1</v>
      </c>
      <c r="W22" s="145"/>
    </row>
    <row r="23" spans="1:24" s="128" customFormat="1" ht="27" x14ac:dyDescent="0.15">
      <c r="A23" s="143" t="s">
        <v>753</v>
      </c>
      <c r="B23" s="33">
        <f t="shared" si="0"/>
        <v>11</v>
      </c>
      <c r="C23" s="130" t="s">
        <v>161</v>
      </c>
      <c r="D23" s="34" t="s">
        <v>799</v>
      </c>
      <c r="E23" s="35" t="s">
        <v>800</v>
      </c>
      <c r="F23" s="33" t="s">
        <v>783</v>
      </c>
      <c r="G23" s="33">
        <v>1</v>
      </c>
      <c r="H23" s="34">
        <v>11</v>
      </c>
      <c r="I23" s="41" t="str">
        <f ca="1">IF(INDIRECT("株式等振替制度!E13")="","",INDIRECT("株式等振替制度!E13"))</f>
        <v/>
      </c>
      <c r="J23" s="42"/>
      <c r="K23" s="38" t="s">
        <v>94</v>
      </c>
      <c r="L23" s="80" t="s">
        <v>96</v>
      </c>
      <c r="M23" s="79" t="s">
        <v>801</v>
      </c>
      <c r="N23" s="88"/>
      <c r="O23" s="81" t="s">
        <v>802</v>
      </c>
      <c r="P23" s="39" t="s">
        <v>803</v>
      </c>
      <c r="Q23" s="39" t="s">
        <v>86</v>
      </c>
      <c r="R23" s="39" t="s">
        <v>85</v>
      </c>
      <c r="S23" s="39" t="s">
        <v>85</v>
      </c>
      <c r="T23" s="39" t="s">
        <v>799</v>
      </c>
      <c r="U23" s="78" t="s">
        <v>108</v>
      </c>
      <c r="V23" s="43">
        <v>1</v>
      </c>
      <c r="W23" s="145"/>
    </row>
    <row r="24" spans="1:24" s="128" customFormat="1" ht="27" x14ac:dyDescent="0.15">
      <c r="A24" s="143" t="s">
        <v>753</v>
      </c>
      <c r="B24" s="33">
        <f t="shared" si="0"/>
        <v>12</v>
      </c>
      <c r="C24" s="130" t="s">
        <v>162</v>
      </c>
      <c r="D24" s="34" t="s">
        <v>804</v>
      </c>
      <c r="E24" s="35" t="s">
        <v>805</v>
      </c>
      <c r="F24" s="33" t="s">
        <v>783</v>
      </c>
      <c r="G24" s="33">
        <v>1</v>
      </c>
      <c r="H24" s="34">
        <v>12</v>
      </c>
      <c r="I24" s="41" t="str">
        <f ca="1">IF(INDIRECT("株式等振替制度!E14")="","",INDIRECT("株式等振替制度!E14"))</f>
        <v/>
      </c>
      <c r="J24" s="42"/>
      <c r="K24" s="38" t="s">
        <v>94</v>
      </c>
      <c r="L24" s="80" t="s">
        <v>96</v>
      </c>
      <c r="M24" s="79" t="s">
        <v>801</v>
      </c>
      <c r="N24" s="88"/>
      <c r="O24" s="81" t="s">
        <v>802</v>
      </c>
      <c r="P24" s="39" t="s">
        <v>803</v>
      </c>
      <c r="Q24" s="39" t="s">
        <v>86</v>
      </c>
      <c r="R24" s="39" t="s">
        <v>806</v>
      </c>
      <c r="S24" s="39" t="s">
        <v>806</v>
      </c>
      <c r="T24" s="39" t="s">
        <v>807</v>
      </c>
      <c r="U24" s="78" t="s">
        <v>808</v>
      </c>
      <c r="V24" s="43">
        <v>1</v>
      </c>
      <c r="W24" s="145"/>
    </row>
    <row r="25" spans="1:24" s="128" customFormat="1" ht="27" x14ac:dyDescent="0.15">
      <c r="A25" s="143" t="s">
        <v>753</v>
      </c>
      <c r="B25" s="33">
        <f t="shared" si="0"/>
        <v>13</v>
      </c>
      <c r="C25" s="130" t="s">
        <v>163</v>
      </c>
      <c r="D25" s="34" t="s">
        <v>807</v>
      </c>
      <c r="E25" s="35" t="s">
        <v>809</v>
      </c>
      <c r="F25" s="33" t="s">
        <v>778</v>
      </c>
      <c r="G25" s="33">
        <v>1</v>
      </c>
      <c r="H25" s="34">
        <v>13</v>
      </c>
      <c r="I25" s="41" t="str">
        <f ca="1">IF(INDIRECT("株式等振替制度!E15")="","",INDIRECT("株式等振替制度!E15"))</f>
        <v/>
      </c>
      <c r="J25" s="42"/>
      <c r="K25" s="38" t="s">
        <v>94</v>
      </c>
      <c r="L25" s="78"/>
      <c r="M25" s="79" t="s">
        <v>810</v>
      </c>
      <c r="N25" s="88" t="s">
        <v>605</v>
      </c>
      <c r="O25" s="81">
        <v>13</v>
      </c>
      <c r="P25" s="39" t="s">
        <v>811</v>
      </c>
      <c r="Q25" s="39" t="s">
        <v>86</v>
      </c>
      <c r="R25" s="39" t="s">
        <v>85</v>
      </c>
      <c r="S25" s="39" t="s">
        <v>85</v>
      </c>
      <c r="T25" s="39" t="s">
        <v>796</v>
      </c>
      <c r="U25" s="78" t="s">
        <v>108</v>
      </c>
      <c r="V25" s="43">
        <v>1</v>
      </c>
      <c r="W25" s="145"/>
    </row>
    <row r="26" spans="1:24" s="128" customFormat="1" ht="27" x14ac:dyDescent="0.15">
      <c r="A26" s="143" t="s">
        <v>753</v>
      </c>
      <c r="B26" s="33">
        <f t="shared" si="0"/>
        <v>14</v>
      </c>
      <c r="C26" s="130" t="s">
        <v>164</v>
      </c>
      <c r="D26" s="34" t="s">
        <v>807</v>
      </c>
      <c r="E26" s="35" t="s">
        <v>93</v>
      </c>
      <c r="F26" s="33" t="s">
        <v>812</v>
      </c>
      <c r="G26" s="33">
        <v>1</v>
      </c>
      <c r="H26" s="34">
        <v>14</v>
      </c>
      <c r="I26" s="41" t="str">
        <f ca="1">IF(INDIRECT("株式等振替制度!E16")="","",INDIRECT("株式等振替制度!E16"))</f>
        <v/>
      </c>
      <c r="J26" s="42"/>
      <c r="K26" s="38" t="s">
        <v>94</v>
      </c>
      <c r="L26" s="80" t="s">
        <v>96</v>
      </c>
      <c r="M26" s="79" t="s">
        <v>801</v>
      </c>
      <c r="N26" s="88"/>
      <c r="O26" s="81" t="s">
        <v>110</v>
      </c>
      <c r="P26" s="39" t="s">
        <v>803</v>
      </c>
      <c r="Q26" s="39" t="s">
        <v>86</v>
      </c>
      <c r="R26" s="39" t="s">
        <v>796</v>
      </c>
      <c r="S26" s="39" t="s">
        <v>85</v>
      </c>
      <c r="T26" s="39" t="s">
        <v>780</v>
      </c>
      <c r="U26" s="78" t="s">
        <v>781</v>
      </c>
      <c r="V26" s="43">
        <v>1</v>
      </c>
      <c r="W26" s="145"/>
    </row>
    <row r="27" spans="1:24" s="128" customFormat="1" ht="27" customHeight="1" x14ac:dyDescent="0.15">
      <c r="A27" s="143" t="s">
        <v>753</v>
      </c>
      <c r="B27" s="33">
        <f t="shared" si="0"/>
        <v>15</v>
      </c>
      <c r="C27" s="130" t="s">
        <v>1193</v>
      </c>
      <c r="D27" s="34" t="s">
        <v>807</v>
      </c>
      <c r="E27" s="35" t="s">
        <v>813</v>
      </c>
      <c r="F27" s="33" t="s">
        <v>783</v>
      </c>
      <c r="G27" s="33">
        <v>1</v>
      </c>
      <c r="H27" s="34">
        <v>15</v>
      </c>
      <c r="I27" s="41"/>
      <c r="J27" s="42"/>
      <c r="K27" s="38"/>
      <c r="L27" s="78"/>
      <c r="M27" s="79"/>
      <c r="N27" s="88"/>
      <c r="O27" s="81"/>
      <c r="P27" s="39" t="s">
        <v>816</v>
      </c>
      <c r="Q27" s="39" t="s">
        <v>86</v>
      </c>
      <c r="R27" s="39" t="s">
        <v>771</v>
      </c>
      <c r="S27" s="39" t="s">
        <v>771</v>
      </c>
      <c r="T27" s="39" t="s">
        <v>771</v>
      </c>
      <c r="U27" s="78" t="s">
        <v>784</v>
      </c>
      <c r="V27" s="43">
        <v>1</v>
      </c>
      <c r="W27" s="145"/>
    </row>
    <row r="28" spans="1:24" s="128" customFormat="1" ht="27" x14ac:dyDescent="0.15">
      <c r="A28" s="143" t="s">
        <v>753</v>
      </c>
      <c r="B28" s="33">
        <f t="shared" si="0"/>
        <v>16</v>
      </c>
      <c r="C28" s="130" t="s">
        <v>165</v>
      </c>
      <c r="D28" s="34" t="s">
        <v>807</v>
      </c>
      <c r="E28" s="35" t="s">
        <v>809</v>
      </c>
      <c r="F28" s="33" t="s">
        <v>783</v>
      </c>
      <c r="G28" s="33">
        <v>1</v>
      </c>
      <c r="H28" s="34">
        <v>16</v>
      </c>
      <c r="I28" s="41" t="str">
        <f ca="1">IF(INDIRECT("株式等振替制度!E17")="","",INDIRECT("株式等振替制度!E17"))</f>
        <v/>
      </c>
      <c r="J28" s="42"/>
      <c r="K28" s="38" t="s">
        <v>94</v>
      </c>
      <c r="L28" s="78"/>
      <c r="M28" s="79" t="s">
        <v>815</v>
      </c>
      <c r="N28" s="88" t="s">
        <v>605</v>
      </c>
      <c r="O28" s="81">
        <v>8</v>
      </c>
      <c r="P28" s="39" t="s">
        <v>816</v>
      </c>
      <c r="Q28" s="39" t="s">
        <v>86</v>
      </c>
      <c r="R28" s="39" t="s">
        <v>807</v>
      </c>
      <c r="S28" s="39" t="s">
        <v>807</v>
      </c>
      <c r="T28" s="39" t="s">
        <v>807</v>
      </c>
      <c r="U28" s="78" t="s">
        <v>817</v>
      </c>
      <c r="V28" s="43">
        <v>1</v>
      </c>
      <c r="W28" s="145"/>
    </row>
    <row r="29" spans="1:24" s="128" customFormat="1" ht="27" x14ac:dyDescent="0.15">
      <c r="A29" s="143" t="s">
        <v>753</v>
      </c>
      <c r="B29" s="33">
        <f t="shared" si="0"/>
        <v>17</v>
      </c>
      <c r="C29" s="130" t="s">
        <v>166</v>
      </c>
      <c r="D29" s="34" t="s">
        <v>776</v>
      </c>
      <c r="E29" s="35" t="s">
        <v>809</v>
      </c>
      <c r="F29" s="33" t="s">
        <v>783</v>
      </c>
      <c r="G29" s="33">
        <v>1</v>
      </c>
      <c r="H29" s="34">
        <v>17</v>
      </c>
      <c r="I29" s="41" t="str">
        <f ca="1">IF(INDIRECT("株式等振替制度!E18")="","",INDIRECT("株式等振替制度!E18"))</f>
        <v/>
      </c>
      <c r="J29" s="42"/>
      <c r="K29" s="38" t="s">
        <v>94</v>
      </c>
      <c r="L29" s="80" t="s">
        <v>96</v>
      </c>
      <c r="M29" s="79" t="s">
        <v>801</v>
      </c>
      <c r="N29" s="88"/>
      <c r="O29" s="81" t="s">
        <v>818</v>
      </c>
      <c r="P29" s="39" t="s">
        <v>816</v>
      </c>
      <c r="Q29" s="39" t="s">
        <v>86</v>
      </c>
      <c r="R29" s="39" t="s">
        <v>780</v>
      </c>
      <c r="S29" s="39" t="s">
        <v>807</v>
      </c>
      <c r="T29" s="39" t="s">
        <v>807</v>
      </c>
      <c r="U29" s="78" t="s">
        <v>817</v>
      </c>
      <c r="V29" s="43">
        <v>1</v>
      </c>
      <c r="W29" s="145"/>
    </row>
    <row r="30" spans="1:24" s="128" customFormat="1" ht="27" x14ac:dyDescent="0.15">
      <c r="A30" s="143" t="s">
        <v>753</v>
      </c>
      <c r="B30" s="33">
        <f t="shared" si="0"/>
        <v>18</v>
      </c>
      <c r="C30" s="130" t="s">
        <v>819</v>
      </c>
      <c r="D30" s="34" t="s">
        <v>807</v>
      </c>
      <c r="E30" s="35" t="s">
        <v>820</v>
      </c>
      <c r="F30" s="33" t="s">
        <v>783</v>
      </c>
      <c r="G30" s="33">
        <v>1</v>
      </c>
      <c r="H30" s="34">
        <v>18</v>
      </c>
      <c r="I30" s="41" t="str">
        <f ca="1">IF(INDIRECT("株式等振替制度!K13")="","",INDIRECT("株式等振替制度!K13"))</f>
        <v/>
      </c>
      <c r="J30" s="42"/>
      <c r="K30" s="38" t="s">
        <v>94</v>
      </c>
      <c r="L30" s="80" t="s">
        <v>96</v>
      </c>
      <c r="M30" s="79" t="s">
        <v>801</v>
      </c>
      <c r="N30" s="88"/>
      <c r="O30" s="81" t="s">
        <v>802</v>
      </c>
      <c r="P30" s="39" t="s">
        <v>803</v>
      </c>
      <c r="Q30" s="39" t="s">
        <v>86</v>
      </c>
      <c r="R30" s="39" t="s">
        <v>780</v>
      </c>
      <c r="S30" s="39" t="s">
        <v>807</v>
      </c>
      <c r="T30" s="39" t="s">
        <v>807</v>
      </c>
      <c r="U30" s="78" t="s">
        <v>781</v>
      </c>
      <c r="V30" s="43">
        <v>1</v>
      </c>
      <c r="W30" s="145"/>
    </row>
    <row r="31" spans="1:24" s="128" customFormat="1" ht="27" x14ac:dyDescent="0.15">
      <c r="A31" s="143" t="s">
        <v>753</v>
      </c>
      <c r="B31" s="33">
        <f t="shared" si="0"/>
        <v>19</v>
      </c>
      <c r="C31" s="130" t="s">
        <v>167</v>
      </c>
      <c r="D31" s="34" t="s">
        <v>776</v>
      </c>
      <c r="E31" s="35" t="s">
        <v>820</v>
      </c>
      <c r="F31" s="33" t="s">
        <v>778</v>
      </c>
      <c r="G31" s="33">
        <v>1</v>
      </c>
      <c r="H31" s="34">
        <v>19</v>
      </c>
      <c r="I31" s="41" t="str">
        <f ca="1">IF(INDIRECT("株式等振替制度!K14")="","",INDIRECT("株式等振替制度!K14"))</f>
        <v/>
      </c>
      <c r="J31" s="42"/>
      <c r="K31" s="38" t="s">
        <v>94</v>
      </c>
      <c r="L31" s="80" t="s">
        <v>96</v>
      </c>
      <c r="M31" s="79" t="s">
        <v>801</v>
      </c>
      <c r="N31" s="88"/>
      <c r="O31" s="81" t="s">
        <v>802</v>
      </c>
      <c r="P31" s="39" t="s">
        <v>803</v>
      </c>
      <c r="Q31" s="39" t="s">
        <v>86</v>
      </c>
      <c r="R31" s="39" t="s">
        <v>776</v>
      </c>
      <c r="S31" s="39" t="s">
        <v>807</v>
      </c>
      <c r="T31" s="39" t="s">
        <v>776</v>
      </c>
      <c r="U31" s="78" t="s">
        <v>821</v>
      </c>
      <c r="V31" s="43">
        <v>1</v>
      </c>
      <c r="W31" s="145"/>
    </row>
    <row r="32" spans="1:24" s="128" customFormat="1" ht="27" x14ac:dyDescent="0.15">
      <c r="A32" s="143" t="s">
        <v>753</v>
      </c>
      <c r="B32" s="33">
        <f t="shared" si="0"/>
        <v>20</v>
      </c>
      <c r="C32" s="130" t="s">
        <v>168</v>
      </c>
      <c r="D32" s="34" t="s">
        <v>776</v>
      </c>
      <c r="E32" s="35" t="s">
        <v>820</v>
      </c>
      <c r="F32" s="33" t="s">
        <v>783</v>
      </c>
      <c r="G32" s="33">
        <v>1</v>
      </c>
      <c r="H32" s="34">
        <v>20</v>
      </c>
      <c r="I32" s="41" t="str">
        <f ca="1">IF(INDIRECT("株式等振替制度!K15")="","",INDIRECT("株式等振替制度!K15"))</f>
        <v/>
      </c>
      <c r="J32" s="42"/>
      <c r="K32" s="38" t="s">
        <v>94</v>
      </c>
      <c r="L32" s="78"/>
      <c r="M32" s="79" t="s">
        <v>815</v>
      </c>
      <c r="N32" s="88" t="s">
        <v>605</v>
      </c>
      <c r="O32" s="81">
        <v>13</v>
      </c>
      <c r="P32" s="39" t="s">
        <v>811</v>
      </c>
      <c r="Q32" s="39" t="s">
        <v>86</v>
      </c>
      <c r="R32" s="39" t="s">
        <v>776</v>
      </c>
      <c r="S32" s="39" t="s">
        <v>807</v>
      </c>
      <c r="T32" s="39" t="s">
        <v>807</v>
      </c>
      <c r="U32" s="78" t="s">
        <v>817</v>
      </c>
      <c r="V32" s="43">
        <v>1</v>
      </c>
      <c r="W32" s="145"/>
    </row>
    <row r="33" spans="1:23" s="128" customFormat="1" ht="27" x14ac:dyDescent="0.15">
      <c r="A33" s="143" t="s">
        <v>753</v>
      </c>
      <c r="B33" s="33">
        <f t="shared" si="0"/>
        <v>21</v>
      </c>
      <c r="C33" s="130" t="s">
        <v>169</v>
      </c>
      <c r="D33" s="34" t="s">
        <v>780</v>
      </c>
      <c r="E33" s="35" t="s">
        <v>809</v>
      </c>
      <c r="F33" s="33" t="s">
        <v>783</v>
      </c>
      <c r="G33" s="33">
        <v>1</v>
      </c>
      <c r="H33" s="34">
        <v>21</v>
      </c>
      <c r="I33" s="41" t="str">
        <f ca="1">IF(INDIRECT("株式等振替制度!K16")="","",INDIRECT("株式等振替制度!K16"))</f>
        <v/>
      </c>
      <c r="J33" s="42"/>
      <c r="K33" s="38" t="s">
        <v>94</v>
      </c>
      <c r="L33" s="80" t="s">
        <v>96</v>
      </c>
      <c r="M33" s="79" t="s">
        <v>810</v>
      </c>
      <c r="N33" s="88"/>
      <c r="O33" s="81" t="s">
        <v>818</v>
      </c>
      <c r="P33" s="39" t="s">
        <v>811</v>
      </c>
      <c r="Q33" s="39" t="s">
        <v>86</v>
      </c>
      <c r="R33" s="39" t="s">
        <v>807</v>
      </c>
      <c r="S33" s="39" t="s">
        <v>796</v>
      </c>
      <c r="T33" s="39" t="s">
        <v>806</v>
      </c>
      <c r="U33" s="78" t="s">
        <v>781</v>
      </c>
      <c r="V33" s="43">
        <v>1</v>
      </c>
      <c r="W33" s="145"/>
    </row>
    <row r="34" spans="1:23" s="128" customFormat="1" x14ac:dyDescent="0.15">
      <c r="A34" s="143" t="s">
        <v>753</v>
      </c>
      <c r="B34" s="33">
        <f t="shared" si="0"/>
        <v>22</v>
      </c>
      <c r="C34" s="130" t="s">
        <v>170</v>
      </c>
      <c r="D34" s="34" t="s">
        <v>807</v>
      </c>
      <c r="E34" s="35" t="s">
        <v>822</v>
      </c>
      <c r="F34" s="33" t="s">
        <v>778</v>
      </c>
      <c r="G34" s="33">
        <v>1</v>
      </c>
      <c r="H34" s="34">
        <v>22</v>
      </c>
      <c r="I34" s="41"/>
      <c r="J34" s="42"/>
      <c r="K34" s="38"/>
      <c r="L34" s="78"/>
      <c r="M34" s="79"/>
      <c r="N34" s="88"/>
      <c r="O34" s="81"/>
      <c r="P34" s="39" t="s">
        <v>107</v>
      </c>
      <c r="Q34" s="39" t="s">
        <v>86</v>
      </c>
      <c r="R34" s="39" t="s">
        <v>780</v>
      </c>
      <c r="S34" s="39" t="s">
        <v>807</v>
      </c>
      <c r="T34" s="39" t="s">
        <v>776</v>
      </c>
      <c r="U34" s="78" t="s">
        <v>817</v>
      </c>
      <c r="V34" s="43">
        <v>1</v>
      </c>
      <c r="W34" s="145"/>
    </row>
    <row r="35" spans="1:23" s="128" customFormat="1" ht="27" x14ac:dyDescent="0.15">
      <c r="A35" s="143" t="s">
        <v>753</v>
      </c>
      <c r="B35" s="33">
        <f t="shared" si="0"/>
        <v>23</v>
      </c>
      <c r="C35" s="130" t="s">
        <v>171</v>
      </c>
      <c r="D35" s="34" t="s">
        <v>780</v>
      </c>
      <c r="E35" s="35" t="s">
        <v>809</v>
      </c>
      <c r="F35" s="33" t="s">
        <v>783</v>
      </c>
      <c r="G35" s="33">
        <v>1</v>
      </c>
      <c r="H35" s="34">
        <v>23</v>
      </c>
      <c r="I35" s="41" t="str">
        <f ca="1">IF(INDIRECT("株式等振替制度!K17")="","",INDIRECT("株式等振替制度!K17"))</f>
        <v/>
      </c>
      <c r="J35" s="42"/>
      <c r="K35" s="38" t="s">
        <v>94</v>
      </c>
      <c r="L35" s="78"/>
      <c r="M35" s="79" t="s">
        <v>801</v>
      </c>
      <c r="N35" s="88" t="s">
        <v>605</v>
      </c>
      <c r="O35" s="81">
        <v>8</v>
      </c>
      <c r="P35" s="39" t="s">
        <v>811</v>
      </c>
      <c r="Q35" s="39" t="s">
        <v>86</v>
      </c>
      <c r="R35" s="39" t="s">
        <v>776</v>
      </c>
      <c r="S35" s="39" t="s">
        <v>776</v>
      </c>
      <c r="T35" s="39" t="s">
        <v>807</v>
      </c>
      <c r="U35" s="78" t="s">
        <v>821</v>
      </c>
      <c r="V35" s="43">
        <v>1</v>
      </c>
      <c r="W35" s="145"/>
    </row>
    <row r="36" spans="1:23" s="128" customFormat="1" ht="27" x14ac:dyDescent="0.15">
      <c r="A36" s="143" t="s">
        <v>753</v>
      </c>
      <c r="B36" s="33">
        <f t="shared" si="0"/>
        <v>24</v>
      </c>
      <c r="C36" s="130" t="s">
        <v>172</v>
      </c>
      <c r="D36" s="34" t="s">
        <v>776</v>
      </c>
      <c r="E36" s="35" t="s">
        <v>820</v>
      </c>
      <c r="F36" s="33" t="s">
        <v>778</v>
      </c>
      <c r="G36" s="33">
        <v>1</v>
      </c>
      <c r="H36" s="34">
        <v>24</v>
      </c>
      <c r="I36" s="41" t="str">
        <f ca="1">IF(INDIRECT("株式等振替制度!K18")="","",INDIRECT("株式等振替制度!K18"))</f>
        <v/>
      </c>
      <c r="J36" s="42"/>
      <c r="K36" s="38" t="s">
        <v>94</v>
      </c>
      <c r="L36" s="80" t="s">
        <v>96</v>
      </c>
      <c r="M36" s="79" t="s">
        <v>801</v>
      </c>
      <c r="N36" s="88"/>
      <c r="O36" s="81" t="s">
        <v>818</v>
      </c>
      <c r="P36" s="39" t="s">
        <v>816</v>
      </c>
      <c r="Q36" s="39" t="s">
        <v>86</v>
      </c>
      <c r="R36" s="39" t="s">
        <v>807</v>
      </c>
      <c r="S36" s="39" t="s">
        <v>807</v>
      </c>
      <c r="T36" s="39" t="s">
        <v>807</v>
      </c>
      <c r="U36" s="78" t="s">
        <v>808</v>
      </c>
      <c r="V36" s="43">
        <v>1</v>
      </c>
      <c r="W36" s="145"/>
    </row>
    <row r="37" spans="1:23" s="128" customFormat="1" ht="27" x14ac:dyDescent="0.15">
      <c r="A37" s="143" t="s">
        <v>753</v>
      </c>
      <c r="B37" s="33">
        <f t="shared" si="0"/>
        <v>25</v>
      </c>
      <c r="C37" s="130" t="s">
        <v>173</v>
      </c>
      <c r="D37" s="34" t="s">
        <v>807</v>
      </c>
      <c r="E37" s="35" t="s">
        <v>823</v>
      </c>
      <c r="F37" s="33" t="s">
        <v>783</v>
      </c>
      <c r="G37" s="33">
        <v>1</v>
      </c>
      <c r="H37" s="34">
        <v>25</v>
      </c>
      <c r="I37" s="41" t="str">
        <f ca="1">IF(INDIRECT("株式等振替制度!E22")="","",INDIRECT("株式等振替制度!E22"))</f>
        <v/>
      </c>
      <c r="J37" s="42"/>
      <c r="K37" s="38" t="s">
        <v>94</v>
      </c>
      <c r="L37" s="80" t="s">
        <v>96</v>
      </c>
      <c r="M37" s="79" t="s">
        <v>815</v>
      </c>
      <c r="N37" s="88"/>
      <c r="O37" s="81" t="s">
        <v>818</v>
      </c>
      <c r="P37" s="39" t="s">
        <v>816</v>
      </c>
      <c r="Q37" s="39" t="s">
        <v>86</v>
      </c>
      <c r="R37" s="39" t="s">
        <v>780</v>
      </c>
      <c r="S37" s="39" t="s">
        <v>776</v>
      </c>
      <c r="T37" s="39" t="s">
        <v>807</v>
      </c>
      <c r="U37" s="78" t="s">
        <v>817</v>
      </c>
      <c r="V37" s="43">
        <v>1</v>
      </c>
      <c r="W37" s="145"/>
    </row>
    <row r="38" spans="1:23" s="128" customFormat="1" ht="27" x14ac:dyDescent="0.15">
      <c r="A38" s="143" t="s">
        <v>753</v>
      </c>
      <c r="B38" s="33">
        <f t="shared" si="0"/>
        <v>26</v>
      </c>
      <c r="C38" s="130" t="s">
        <v>174</v>
      </c>
      <c r="D38" s="34" t="s">
        <v>780</v>
      </c>
      <c r="E38" s="35" t="s">
        <v>809</v>
      </c>
      <c r="F38" s="33" t="s">
        <v>812</v>
      </c>
      <c r="G38" s="33">
        <v>1</v>
      </c>
      <c r="H38" s="34">
        <v>26</v>
      </c>
      <c r="I38" s="41" t="str">
        <f ca="1">IF(INDIRECT("株式等振替制度!E23")="","",INDIRECT("株式等振替制度!E23"))</f>
        <v/>
      </c>
      <c r="J38" s="42"/>
      <c r="K38" s="38" t="s">
        <v>94</v>
      </c>
      <c r="L38" s="80" t="s">
        <v>96</v>
      </c>
      <c r="M38" s="79" t="s">
        <v>815</v>
      </c>
      <c r="N38" s="88"/>
      <c r="O38" s="81" t="s">
        <v>818</v>
      </c>
      <c r="P38" s="39" t="s">
        <v>816</v>
      </c>
      <c r="Q38" s="39" t="s">
        <v>86</v>
      </c>
      <c r="R38" s="39" t="s">
        <v>807</v>
      </c>
      <c r="S38" s="39" t="s">
        <v>780</v>
      </c>
      <c r="T38" s="39" t="s">
        <v>780</v>
      </c>
      <c r="U38" s="78" t="s">
        <v>808</v>
      </c>
      <c r="V38" s="43">
        <v>1</v>
      </c>
      <c r="W38" s="145"/>
    </row>
    <row r="39" spans="1:23" s="128" customFormat="1" ht="27" x14ac:dyDescent="0.15">
      <c r="A39" s="143" t="s">
        <v>753</v>
      </c>
      <c r="B39" s="33">
        <f t="shared" si="0"/>
        <v>27</v>
      </c>
      <c r="C39" s="130" t="s">
        <v>175</v>
      </c>
      <c r="D39" s="34" t="s">
        <v>776</v>
      </c>
      <c r="E39" s="35" t="s">
        <v>820</v>
      </c>
      <c r="F39" s="33" t="s">
        <v>778</v>
      </c>
      <c r="G39" s="33">
        <v>1</v>
      </c>
      <c r="H39" s="34">
        <v>27</v>
      </c>
      <c r="I39" s="41" t="str">
        <f ca="1">IF(INDIRECT("株式等振替制度!E24")="","",INDIRECT("株式等振替制度!E24"))</f>
        <v/>
      </c>
      <c r="J39" s="42"/>
      <c r="K39" s="38" t="s">
        <v>94</v>
      </c>
      <c r="L39" s="78"/>
      <c r="M39" s="79" t="s">
        <v>810</v>
      </c>
      <c r="N39" s="88" t="s">
        <v>605</v>
      </c>
      <c r="O39" s="81">
        <v>13</v>
      </c>
      <c r="P39" s="39" t="s">
        <v>811</v>
      </c>
      <c r="Q39" s="39" t="s">
        <v>86</v>
      </c>
      <c r="R39" s="39" t="s">
        <v>780</v>
      </c>
      <c r="S39" s="39" t="s">
        <v>780</v>
      </c>
      <c r="T39" s="39" t="s">
        <v>85</v>
      </c>
      <c r="U39" s="78" t="s">
        <v>817</v>
      </c>
      <c r="V39" s="43">
        <v>1</v>
      </c>
      <c r="W39" s="145"/>
    </row>
    <row r="40" spans="1:23" s="128" customFormat="1" ht="27" x14ac:dyDescent="0.15">
      <c r="A40" s="143" t="s">
        <v>753</v>
      </c>
      <c r="B40" s="33">
        <f t="shared" si="0"/>
        <v>28</v>
      </c>
      <c r="C40" s="130" t="s">
        <v>176</v>
      </c>
      <c r="D40" s="34" t="s">
        <v>807</v>
      </c>
      <c r="E40" s="35" t="s">
        <v>820</v>
      </c>
      <c r="F40" s="33" t="s">
        <v>783</v>
      </c>
      <c r="G40" s="33">
        <v>1</v>
      </c>
      <c r="H40" s="34">
        <v>28</v>
      </c>
      <c r="I40" s="41" t="str">
        <f ca="1">IF(INDIRECT("株式等振替制度!E25")="","",INDIRECT("株式等振替制度!E25"))</f>
        <v/>
      </c>
      <c r="J40" s="42"/>
      <c r="K40" s="38" t="s">
        <v>94</v>
      </c>
      <c r="L40" s="80" t="s">
        <v>96</v>
      </c>
      <c r="M40" s="79" t="s">
        <v>824</v>
      </c>
      <c r="N40" s="88"/>
      <c r="O40" s="81" t="s">
        <v>825</v>
      </c>
      <c r="P40" s="39" t="s">
        <v>816</v>
      </c>
      <c r="Q40" s="39" t="s">
        <v>86</v>
      </c>
      <c r="R40" s="39" t="s">
        <v>806</v>
      </c>
      <c r="S40" s="39" t="s">
        <v>807</v>
      </c>
      <c r="T40" s="39" t="s">
        <v>776</v>
      </c>
      <c r="U40" s="78" t="s">
        <v>821</v>
      </c>
      <c r="V40" s="43">
        <v>1</v>
      </c>
      <c r="W40" s="145"/>
    </row>
    <row r="41" spans="1:23" s="128" customFormat="1" x14ac:dyDescent="0.15">
      <c r="A41" s="143" t="s">
        <v>753</v>
      </c>
      <c r="B41" s="33">
        <f t="shared" si="0"/>
        <v>29</v>
      </c>
      <c r="C41" s="130" t="s">
        <v>177</v>
      </c>
      <c r="D41" s="34" t="s">
        <v>806</v>
      </c>
      <c r="E41" s="35" t="s">
        <v>822</v>
      </c>
      <c r="F41" s="33" t="s">
        <v>778</v>
      </c>
      <c r="G41" s="33">
        <v>1</v>
      </c>
      <c r="H41" s="34">
        <v>29</v>
      </c>
      <c r="I41" s="41"/>
      <c r="J41" s="42"/>
      <c r="K41" s="38"/>
      <c r="L41" s="78"/>
      <c r="M41" s="79"/>
      <c r="N41" s="88"/>
      <c r="O41" s="81"/>
      <c r="P41" s="39" t="s">
        <v>816</v>
      </c>
      <c r="Q41" s="39" t="s">
        <v>86</v>
      </c>
      <c r="R41" s="39" t="s">
        <v>780</v>
      </c>
      <c r="S41" s="39" t="s">
        <v>780</v>
      </c>
      <c r="T41" s="39" t="s">
        <v>807</v>
      </c>
      <c r="U41" s="78" t="s">
        <v>817</v>
      </c>
      <c r="V41" s="43">
        <v>1</v>
      </c>
      <c r="W41" s="145"/>
    </row>
    <row r="42" spans="1:23" s="128" customFormat="1" ht="27" x14ac:dyDescent="0.15">
      <c r="A42" s="143" t="s">
        <v>753</v>
      </c>
      <c r="B42" s="33">
        <f t="shared" si="0"/>
        <v>30</v>
      </c>
      <c r="C42" s="130" t="s">
        <v>178</v>
      </c>
      <c r="D42" s="34" t="s">
        <v>807</v>
      </c>
      <c r="E42" s="35" t="s">
        <v>809</v>
      </c>
      <c r="F42" s="33" t="s">
        <v>812</v>
      </c>
      <c r="G42" s="33">
        <v>1</v>
      </c>
      <c r="H42" s="34">
        <v>30</v>
      </c>
      <c r="I42" s="41" t="str">
        <f ca="1">IF(INDIRECT("株式等振替制度!E26")="","",INDIRECT("株式等振替制度!E26"))</f>
        <v/>
      </c>
      <c r="J42" s="42"/>
      <c r="K42" s="38" t="s">
        <v>94</v>
      </c>
      <c r="L42" s="78"/>
      <c r="M42" s="79" t="s">
        <v>815</v>
      </c>
      <c r="N42" s="88" t="s">
        <v>605</v>
      </c>
      <c r="O42" s="81">
        <v>8</v>
      </c>
      <c r="P42" s="39" t="s">
        <v>816</v>
      </c>
      <c r="Q42" s="39" t="s">
        <v>86</v>
      </c>
      <c r="R42" s="39" t="s">
        <v>776</v>
      </c>
      <c r="S42" s="39" t="s">
        <v>806</v>
      </c>
      <c r="T42" s="39" t="s">
        <v>807</v>
      </c>
      <c r="U42" s="78" t="s">
        <v>817</v>
      </c>
      <c r="V42" s="43">
        <v>1</v>
      </c>
      <c r="W42" s="145"/>
    </row>
    <row r="43" spans="1:23" s="128" customFormat="1" ht="27" x14ac:dyDescent="0.15">
      <c r="A43" s="143" t="s">
        <v>753</v>
      </c>
      <c r="B43" s="33">
        <f t="shared" si="0"/>
        <v>31</v>
      </c>
      <c r="C43" s="130" t="s">
        <v>179</v>
      </c>
      <c r="D43" s="34" t="s">
        <v>776</v>
      </c>
      <c r="E43" s="35" t="s">
        <v>820</v>
      </c>
      <c r="F43" s="33" t="s">
        <v>778</v>
      </c>
      <c r="G43" s="33">
        <v>1</v>
      </c>
      <c r="H43" s="34">
        <v>31</v>
      </c>
      <c r="I43" s="41" t="str">
        <f ca="1">IF(INDIRECT("株式等振替制度!E27")="","",INDIRECT("株式等振替制度!E27"))</f>
        <v/>
      </c>
      <c r="J43" s="42"/>
      <c r="K43" s="38" t="s">
        <v>94</v>
      </c>
      <c r="L43" s="80" t="s">
        <v>96</v>
      </c>
      <c r="M43" s="79" t="s">
        <v>826</v>
      </c>
      <c r="N43" s="88"/>
      <c r="O43" s="81" t="s">
        <v>827</v>
      </c>
      <c r="P43" s="39" t="s">
        <v>803</v>
      </c>
      <c r="Q43" s="39" t="s">
        <v>86</v>
      </c>
      <c r="R43" s="39" t="s">
        <v>807</v>
      </c>
      <c r="S43" s="39" t="s">
        <v>807</v>
      </c>
      <c r="T43" s="39" t="s">
        <v>807</v>
      </c>
      <c r="U43" s="78" t="s">
        <v>817</v>
      </c>
      <c r="V43" s="43">
        <v>1</v>
      </c>
      <c r="W43" s="145"/>
    </row>
    <row r="44" spans="1:23" s="128" customFormat="1" ht="27" x14ac:dyDescent="0.15">
      <c r="A44" s="143" t="s">
        <v>753</v>
      </c>
      <c r="B44" s="33">
        <f t="shared" si="0"/>
        <v>32</v>
      </c>
      <c r="C44" s="130" t="s">
        <v>180</v>
      </c>
      <c r="D44" s="34" t="s">
        <v>780</v>
      </c>
      <c r="E44" s="35" t="s">
        <v>809</v>
      </c>
      <c r="F44" s="33" t="s">
        <v>783</v>
      </c>
      <c r="G44" s="33">
        <v>1</v>
      </c>
      <c r="H44" s="34">
        <v>32</v>
      </c>
      <c r="I44" s="41" t="str">
        <f ca="1">IF(INDIRECT("株式等振替制度!K22")="","",INDIRECT("株式等振替制度!K22"))</f>
        <v/>
      </c>
      <c r="J44" s="42"/>
      <c r="K44" s="38" t="s">
        <v>94</v>
      </c>
      <c r="L44" s="80" t="s">
        <v>96</v>
      </c>
      <c r="M44" s="79" t="s">
        <v>815</v>
      </c>
      <c r="N44" s="88"/>
      <c r="O44" s="81" t="s">
        <v>818</v>
      </c>
      <c r="P44" s="39" t="s">
        <v>803</v>
      </c>
      <c r="Q44" s="39" t="s">
        <v>86</v>
      </c>
      <c r="R44" s="39" t="s">
        <v>780</v>
      </c>
      <c r="S44" s="39" t="s">
        <v>807</v>
      </c>
      <c r="T44" s="39" t="s">
        <v>807</v>
      </c>
      <c r="U44" s="78" t="s">
        <v>781</v>
      </c>
      <c r="V44" s="43">
        <v>1</v>
      </c>
      <c r="W44" s="145"/>
    </row>
    <row r="45" spans="1:23" s="128" customFormat="1" ht="27" x14ac:dyDescent="0.15">
      <c r="A45" s="143" t="s">
        <v>753</v>
      </c>
      <c r="B45" s="33">
        <f t="shared" si="0"/>
        <v>33</v>
      </c>
      <c r="C45" s="130" t="s">
        <v>181</v>
      </c>
      <c r="D45" s="34" t="s">
        <v>776</v>
      </c>
      <c r="E45" s="35" t="s">
        <v>820</v>
      </c>
      <c r="F45" s="33" t="s">
        <v>828</v>
      </c>
      <c r="G45" s="33">
        <v>1</v>
      </c>
      <c r="H45" s="34">
        <v>33</v>
      </c>
      <c r="I45" s="41" t="str">
        <f ca="1">IF(INDIRECT("株式等振替制度!K23")="","",INDIRECT("株式等振替制度!K23"))</f>
        <v/>
      </c>
      <c r="J45" s="42"/>
      <c r="K45" s="38" t="s">
        <v>94</v>
      </c>
      <c r="L45" s="80" t="s">
        <v>96</v>
      </c>
      <c r="M45" s="79" t="s">
        <v>815</v>
      </c>
      <c r="N45" s="88"/>
      <c r="O45" s="81" t="s">
        <v>827</v>
      </c>
      <c r="P45" s="39" t="s">
        <v>811</v>
      </c>
      <c r="Q45" s="39" t="s">
        <v>86</v>
      </c>
      <c r="R45" s="39" t="s">
        <v>776</v>
      </c>
      <c r="S45" s="39" t="s">
        <v>806</v>
      </c>
      <c r="T45" s="39" t="s">
        <v>796</v>
      </c>
      <c r="U45" s="78" t="s">
        <v>808</v>
      </c>
      <c r="V45" s="43">
        <v>1</v>
      </c>
      <c r="W45" s="145"/>
    </row>
    <row r="46" spans="1:23" s="128" customFormat="1" ht="27" x14ac:dyDescent="0.15">
      <c r="A46" s="143" t="s">
        <v>753</v>
      </c>
      <c r="B46" s="33">
        <f t="shared" si="0"/>
        <v>34</v>
      </c>
      <c r="C46" s="130" t="s">
        <v>182</v>
      </c>
      <c r="D46" s="34" t="s">
        <v>807</v>
      </c>
      <c r="E46" s="35" t="s">
        <v>809</v>
      </c>
      <c r="F46" s="33" t="s">
        <v>783</v>
      </c>
      <c r="G46" s="33">
        <v>1</v>
      </c>
      <c r="H46" s="34">
        <v>34</v>
      </c>
      <c r="I46" s="41" t="str">
        <f ca="1">IF(INDIRECT("株式等振替制度!K24")="","",INDIRECT("株式等振替制度!K24"))</f>
        <v/>
      </c>
      <c r="J46" s="42"/>
      <c r="K46" s="38" t="s">
        <v>94</v>
      </c>
      <c r="L46" s="78"/>
      <c r="M46" s="79" t="s">
        <v>815</v>
      </c>
      <c r="N46" s="88" t="s">
        <v>605</v>
      </c>
      <c r="O46" s="81">
        <v>13</v>
      </c>
      <c r="P46" s="39" t="s">
        <v>816</v>
      </c>
      <c r="Q46" s="39" t="s">
        <v>86</v>
      </c>
      <c r="R46" s="39" t="s">
        <v>806</v>
      </c>
      <c r="S46" s="39" t="s">
        <v>796</v>
      </c>
      <c r="T46" s="39" t="s">
        <v>806</v>
      </c>
      <c r="U46" s="78" t="s">
        <v>808</v>
      </c>
      <c r="V46" s="43">
        <v>1</v>
      </c>
      <c r="W46" s="145"/>
    </row>
    <row r="47" spans="1:23" s="128" customFormat="1" ht="27" x14ac:dyDescent="0.15">
      <c r="A47" s="143" t="s">
        <v>753</v>
      </c>
      <c r="B47" s="33">
        <f t="shared" si="0"/>
        <v>35</v>
      </c>
      <c r="C47" s="130" t="s">
        <v>183</v>
      </c>
      <c r="D47" s="34" t="s">
        <v>807</v>
      </c>
      <c r="E47" s="35" t="s">
        <v>809</v>
      </c>
      <c r="F47" s="33" t="s">
        <v>783</v>
      </c>
      <c r="G47" s="33">
        <v>1</v>
      </c>
      <c r="H47" s="34">
        <v>35</v>
      </c>
      <c r="I47" s="41" t="str">
        <f ca="1">IF(INDIRECT("株式等振替制度!K25")="","",INDIRECT("株式等振替制度!K25"))</f>
        <v/>
      </c>
      <c r="J47" s="42"/>
      <c r="K47" s="38" t="s">
        <v>94</v>
      </c>
      <c r="L47" s="80" t="s">
        <v>96</v>
      </c>
      <c r="M47" s="79" t="s">
        <v>801</v>
      </c>
      <c r="N47" s="88"/>
      <c r="O47" s="81" t="s">
        <v>825</v>
      </c>
      <c r="P47" s="39" t="s">
        <v>816</v>
      </c>
      <c r="Q47" s="39" t="s">
        <v>86</v>
      </c>
      <c r="R47" s="39" t="s">
        <v>780</v>
      </c>
      <c r="S47" s="39" t="s">
        <v>780</v>
      </c>
      <c r="T47" s="39" t="s">
        <v>807</v>
      </c>
      <c r="U47" s="78" t="s">
        <v>781</v>
      </c>
      <c r="V47" s="43">
        <v>1</v>
      </c>
      <c r="W47" s="145"/>
    </row>
    <row r="48" spans="1:23" s="128" customFormat="1" x14ac:dyDescent="0.15">
      <c r="A48" s="143" t="s">
        <v>753</v>
      </c>
      <c r="B48" s="33">
        <f t="shared" si="0"/>
        <v>36</v>
      </c>
      <c r="C48" s="130" t="s">
        <v>184</v>
      </c>
      <c r="D48" s="34" t="s">
        <v>807</v>
      </c>
      <c r="E48" s="35" t="s">
        <v>809</v>
      </c>
      <c r="F48" s="33" t="s">
        <v>783</v>
      </c>
      <c r="G48" s="33">
        <v>1</v>
      </c>
      <c r="H48" s="34">
        <v>36</v>
      </c>
      <c r="I48" s="41"/>
      <c r="J48" s="42"/>
      <c r="K48" s="38"/>
      <c r="L48" s="78"/>
      <c r="M48" s="79"/>
      <c r="N48" s="88"/>
      <c r="O48" s="81"/>
      <c r="P48" s="39" t="s">
        <v>803</v>
      </c>
      <c r="Q48" s="39" t="s">
        <v>86</v>
      </c>
      <c r="R48" s="39" t="s">
        <v>776</v>
      </c>
      <c r="S48" s="39" t="s">
        <v>807</v>
      </c>
      <c r="T48" s="39" t="s">
        <v>776</v>
      </c>
      <c r="U48" s="78" t="s">
        <v>821</v>
      </c>
      <c r="V48" s="43">
        <v>1</v>
      </c>
      <c r="W48" s="145"/>
    </row>
    <row r="49" spans="1:23" s="128" customFormat="1" ht="27" x14ac:dyDescent="0.15">
      <c r="A49" s="143" t="s">
        <v>753</v>
      </c>
      <c r="B49" s="33">
        <f t="shared" si="0"/>
        <v>37</v>
      </c>
      <c r="C49" s="130" t="s">
        <v>185</v>
      </c>
      <c r="D49" s="34" t="s">
        <v>780</v>
      </c>
      <c r="E49" s="35" t="s">
        <v>823</v>
      </c>
      <c r="F49" s="33" t="s">
        <v>783</v>
      </c>
      <c r="G49" s="33">
        <v>1</v>
      </c>
      <c r="H49" s="34">
        <v>37</v>
      </c>
      <c r="I49" s="41" t="str">
        <f ca="1">IF(INDIRECT("株式等振替制度!K26")="","",INDIRECT("株式等振替制度!K26"))</f>
        <v/>
      </c>
      <c r="J49" s="42"/>
      <c r="K49" s="38" t="s">
        <v>94</v>
      </c>
      <c r="L49" s="78"/>
      <c r="M49" s="79" t="s">
        <v>826</v>
      </c>
      <c r="N49" s="88" t="s">
        <v>605</v>
      </c>
      <c r="O49" s="81">
        <v>8</v>
      </c>
      <c r="P49" s="39" t="s">
        <v>830</v>
      </c>
      <c r="Q49" s="39" t="s">
        <v>86</v>
      </c>
      <c r="R49" s="39" t="s">
        <v>807</v>
      </c>
      <c r="S49" s="39" t="s">
        <v>780</v>
      </c>
      <c r="T49" s="39" t="s">
        <v>807</v>
      </c>
      <c r="U49" s="78" t="s">
        <v>817</v>
      </c>
      <c r="V49" s="43">
        <v>1</v>
      </c>
      <c r="W49" s="145"/>
    </row>
    <row r="50" spans="1:23" s="128" customFormat="1" ht="27" x14ac:dyDescent="0.15">
      <c r="A50" s="143" t="s">
        <v>753</v>
      </c>
      <c r="B50" s="33">
        <f t="shared" si="0"/>
        <v>38</v>
      </c>
      <c r="C50" s="130" t="s">
        <v>186</v>
      </c>
      <c r="D50" s="34" t="s">
        <v>776</v>
      </c>
      <c r="E50" s="35" t="s">
        <v>820</v>
      </c>
      <c r="F50" s="33" t="s">
        <v>778</v>
      </c>
      <c r="G50" s="33">
        <v>1</v>
      </c>
      <c r="H50" s="34">
        <v>38</v>
      </c>
      <c r="I50" s="41" t="str">
        <f ca="1">IF(INDIRECT("株式等振替制度!K27")="","",INDIRECT("株式等振替制度!K27"))</f>
        <v/>
      </c>
      <c r="J50" s="42"/>
      <c r="K50" s="38" t="s">
        <v>94</v>
      </c>
      <c r="L50" s="80" t="s">
        <v>96</v>
      </c>
      <c r="M50" s="79" t="s">
        <v>810</v>
      </c>
      <c r="N50" s="88"/>
      <c r="O50" s="81" t="s">
        <v>827</v>
      </c>
      <c r="P50" s="39" t="s">
        <v>816</v>
      </c>
      <c r="Q50" s="39" t="s">
        <v>86</v>
      </c>
      <c r="R50" s="39" t="s">
        <v>776</v>
      </c>
      <c r="S50" s="39" t="s">
        <v>780</v>
      </c>
      <c r="T50" s="39" t="s">
        <v>807</v>
      </c>
      <c r="U50" s="78" t="s">
        <v>821</v>
      </c>
      <c r="V50" s="43">
        <v>1</v>
      </c>
      <c r="W50" s="145"/>
    </row>
    <row r="51" spans="1:23" s="128" customFormat="1" ht="27" x14ac:dyDescent="0.15">
      <c r="A51" s="143" t="s">
        <v>753</v>
      </c>
      <c r="B51" s="33">
        <f t="shared" si="0"/>
        <v>39</v>
      </c>
      <c r="C51" s="130" t="s">
        <v>187</v>
      </c>
      <c r="D51" s="34" t="s">
        <v>807</v>
      </c>
      <c r="E51" s="35" t="s">
        <v>820</v>
      </c>
      <c r="F51" s="33" t="s">
        <v>778</v>
      </c>
      <c r="G51" s="33">
        <v>1</v>
      </c>
      <c r="H51" s="34">
        <v>39</v>
      </c>
      <c r="I51" s="41" t="str">
        <f ca="1">IF(INDIRECT("株式等振替制度!E31")="","",INDIRECT("株式等振替制度!E31"))</f>
        <v/>
      </c>
      <c r="J51" s="42"/>
      <c r="K51" s="38" t="s">
        <v>94</v>
      </c>
      <c r="L51" s="80" t="s">
        <v>96</v>
      </c>
      <c r="M51" s="79" t="s">
        <v>810</v>
      </c>
      <c r="N51" s="88"/>
      <c r="O51" s="81" t="s">
        <v>802</v>
      </c>
      <c r="P51" s="39" t="s">
        <v>816</v>
      </c>
      <c r="Q51" s="39" t="s">
        <v>86</v>
      </c>
      <c r="R51" s="39" t="s">
        <v>776</v>
      </c>
      <c r="S51" s="39" t="s">
        <v>807</v>
      </c>
      <c r="T51" s="39" t="s">
        <v>776</v>
      </c>
      <c r="U51" s="78" t="s">
        <v>817</v>
      </c>
      <c r="V51" s="43">
        <v>1</v>
      </c>
      <c r="W51" s="145"/>
    </row>
    <row r="52" spans="1:23" s="128" customFormat="1" ht="27" x14ac:dyDescent="0.15">
      <c r="A52" s="143" t="s">
        <v>753</v>
      </c>
      <c r="B52" s="33">
        <f t="shared" si="0"/>
        <v>40</v>
      </c>
      <c r="C52" s="130" t="s">
        <v>188</v>
      </c>
      <c r="D52" s="34" t="s">
        <v>776</v>
      </c>
      <c r="E52" s="35" t="s">
        <v>820</v>
      </c>
      <c r="F52" s="33" t="s">
        <v>783</v>
      </c>
      <c r="G52" s="33">
        <v>1</v>
      </c>
      <c r="H52" s="34">
        <v>40</v>
      </c>
      <c r="I52" s="41" t="str">
        <f ca="1">IF(INDIRECT("株式等振替制度!E32")="","",INDIRECT("株式等振替制度!E32"))</f>
        <v/>
      </c>
      <c r="J52" s="42"/>
      <c r="K52" s="38" t="s">
        <v>94</v>
      </c>
      <c r="L52" s="80" t="s">
        <v>96</v>
      </c>
      <c r="M52" s="79" t="s">
        <v>815</v>
      </c>
      <c r="N52" s="88"/>
      <c r="O52" s="81" t="s">
        <v>827</v>
      </c>
      <c r="P52" s="39" t="s">
        <v>803</v>
      </c>
      <c r="Q52" s="39" t="s">
        <v>86</v>
      </c>
      <c r="R52" s="39" t="s">
        <v>780</v>
      </c>
      <c r="S52" s="39" t="s">
        <v>780</v>
      </c>
      <c r="T52" s="39" t="s">
        <v>807</v>
      </c>
      <c r="U52" s="78" t="s">
        <v>817</v>
      </c>
      <c r="V52" s="43">
        <v>1</v>
      </c>
      <c r="W52" s="145"/>
    </row>
    <row r="53" spans="1:23" s="128" customFormat="1" ht="27" x14ac:dyDescent="0.15">
      <c r="A53" s="143" t="s">
        <v>753</v>
      </c>
      <c r="B53" s="33">
        <f t="shared" si="0"/>
        <v>41</v>
      </c>
      <c r="C53" s="130" t="s">
        <v>189</v>
      </c>
      <c r="D53" s="34" t="s">
        <v>776</v>
      </c>
      <c r="E53" s="35" t="s">
        <v>809</v>
      </c>
      <c r="F53" s="33" t="s">
        <v>783</v>
      </c>
      <c r="G53" s="33">
        <v>1</v>
      </c>
      <c r="H53" s="34">
        <v>41</v>
      </c>
      <c r="I53" s="41" t="str">
        <f ca="1">IF(INDIRECT("株式等振替制度!E33")="","",INDIRECT("株式等振替制度!E33"))</f>
        <v/>
      </c>
      <c r="J53" s="42"/>
      <c r="K53" s="38" t="s">
        <v>94</v>
      </c>
      <c r="L53" s="78"/>
      <c r="M53" s="79" t="s">
        <v>810</v>
      </c>
      <c r="N53" s="88" t="s">
        <v>605</v>
      </c>
      <c r="O53" s="81">
        <v>13</v>
      </c>
      <c r="P53" s="39" t="s">
        <v>811</v>
      </c>
      <c r="Q53" s="39" t="s">
        <v>86</v>
      </c>
      <c r="R53" s="39" t="s">
        <v>807</v>
      </c>
      <c r="S53" s="39" t="s">
        <v>807</v>
      </c>
      <c r="T53" s="39" t="s">
        <v>807</v>
      </c>
      <c r="U53" s="78" t="s">
        <v>781</v>
      </c>
      <c r="V53" s="43">
        <v>1</v>
      </c>
      <c r="W53" s="145"/>
    </row>
    <row r="54" spans="1:23" s="128" customFormat="1" ht="27" x14ac:dyDescent="0.15">
      <c r="A54" s="143" t="s">
        <v>753</v>
      </c>
      <c r="B54" s="33">
        <f t="shared" si="0"/>
        <v>42</v>
      </c>
      <c r="C54" s="130" t="s">
        <v>190</v>
      </c>
      <c r="D54" s="34" t="s">
        <v>780</v>
      </c>
      <c r="E54" s="35" t="s">
        <v>809</v>
      </c>
      <c r="F54" s="33" t="s">
        <v>831</v>
      </c>
      <c r="G54" s="33">
        <v>1</v>
      </c>
      <c r="H54" s="34">
        <v>42</v>
      </c>
      <c r="I54" s="41" t="str">
        <f ca="1">IF(INDIRECT("株式等振替制度!E34")="","",INDIRECT("株式等振替制度!E34"))</f>
        <v/>
      </c>
      <c r="J54" s="42"/>
      <c r="K54" s="38" t="s">
        <v>94</v>
      </c>
      <c r="L54" s="80" t="s">
        <v>96</v>
      </c>
      <c r="M54" s="79" t="s">
        <v>801</v>
      </c>
      <c r="N54" s="88"/>
      <c r="O54" s="81" t="s">
        <v>827</v>
      </c>
      <c r="P54" s="39" t="s">
        <v>816</v>
      </c>
      <c r="Q54" s="39" t="s">
        <v>86</v>
      </c>
      <c r="R54" s="39" t="s">
        <v>806</v>
      </c>
      <c r="S54" s="39" t="s">
        <v>780</v>
      </c>
      <c r="T54" s="39" t="s">
        <v>807</v>
      </c>
      <c r="U54" s="78" t="s">
        <v>817</v>
      </c>
      <c r="V54" s="43">
        <v>1</v>
      </c>
      <c r="W54" s="145"/>
    </row>
    <row r="55" spans="1:23" s="128" customFormat="1" x14ac:dyDescent="0.15">
      <c r="A55" s="143" t="s">
        <v>753</v>
      </c>
      <c r="B55" s="33">
        <f t="shared" si="0"/>
        <v>43</v>
      </c>
      <c r="C55" s="130" t="s">
        <v>191</v>
      </c>
      <c r="D55" s="34" t="s">
        <v>85</v>
      </c>
      <c r="E55" s="35" t="s">
        <v>93</v>
      </c>
      <c r="F55" s="33" t="s">
        <v>783</v>
      </c>
      <c r="G55" s="33">
        <v>1</v>
      </c>
      <c r="H55" s="34">
        <v>43</v>
      </c>
      <c r="I55" s="41"/>
      <c r="J55" s="42"/>
      <c r="K55" s="38"/>
      <c r="L55" s="78"/>
      <c r="M55" s="79"/>
      <c r="N55" s="88"/>
      <c r="O55" s="81"/>
      <c r="P55" s="39" t="s">
        <v>816</v>
      </c>
      <c r="Q55" s="39" t="s">
        <v>86</v>
      </c>
      <c r="R55" s="39" t="s">
        <v>780</v>
      </c>
      <c r="S55" s="39" t="s">
        <v>807</v>
      </c>
      <c r="T55" s="39" t="s">
        <v>85</v>
      </c>
      <c r="U55" s="78" t="s">
        <v>817</v>
      </c>
      <c r="V55" s="43">
        <v>1</v>
      </c>
      <c r="W55" s="145"/>
    </row>
    <row r="56" spans="1:23" s="128" customFormat="1" ht="27" x14ac:dyDescent="0.15">
      <c r="A56" s="143" t="s">
        <v>753</v>
      </c>
      <c r="B56" s="33">
        <f t="shared" si="0"/>
        <v>44</v>
      </c>
      <c r="C56" s="130" t="s">
        <v>192</v>
      </c>
      <c r="D56" s="34" t="s">
        <v>85</v>
      </c>
      <c r="E56" s="35" t="s">
        <v>93</v>
      </c>
      <c r="F56" s="33" t="s">
        <v>778</v>
      </c>
      <c r="G56" s="33">
        <v>1</v>
      </c>
      <c r="H56" s="34">
        <v>44</v>
      </c>
      <c r="I56" s="41" t="str">
        <f ca="1">IF(INDIRECT("株式等振替制度!E35")="","",INDIRECT("株式等振替制度!E35"))</f>
        <v/>
      </c>
      <c r="J56" s="42"/>
      <c r="K56" s="38" t="s">
        <v>94</v>
      </c>
      <c r="L56" s="78"/>
      <c r="M56" s="79" t="s">
        <v>810</v>
      </c>
      <c r="N56" s="88" t="s">
        <v>605</v>
      </c>
      <c r="O56" s="81">
        <v>8</v>
      </c>
      <c r="P56" s="39" t="s">
        <v>816</v>
      </c>
      <c r="Q56" s="39" t="s">
        <v>86</v>
      </c>
      <c r="R56" s="39" t="s">
        <v>780</v>
      </c>
      <c r="S56" s="39" t="s">
        <v>807</v>
      </c>
      <c r="T56" s="39" t="s">
        <v>780</v>
      </c>
      <c r="U56" s="78" t="s">
        <v>781</v>
      </c>
      <c r="V56" s="43">
        <v>1</v>
      </c>
      <c r="W56" s="145"/>
    </row>
    <row r="57" spans="1:23" s="128" customFormat="1" ht="27" x14ac:dyDescent="0.15">
      <c r="A57" s="143" t="s">
        <v>753</v>
      </c>
      <c r="B57" s="33">
        <f t="shared" si="0"/>
        <v>45</v>
      </c>
      <c r="C57" s="130" t="s">
        <v>193</v>
      </c>
      <c r="D57" s="34" t="s">
        <v>780</v>
      </c>
      <c r="E57" s="35" t="s">
        <v>823</v>
      </c>
      <c r="F57" s="33" t="s">
        <v>778</v>
      </c>
      <c r="G57" s="33">
        <v>1</v>
      </c>
      <c r="H57" s="34">
        <v>45</v>
      </c>
      <c r="I57" s="41" t="str">
        <f ca="1">IF(INDIRECT("株式等振替制度!E36")="","",INDIRECT("株式等振替制度!E36"))</f>
        <v/>
      </c>
      <c r="J57" s="42"/>
      <c r="K57" s="38" t="s">
        <v>94</v>
      </c>
      <c r="L57" s="80" t="s">
        <v>96</v>
      </c>
      <c r="M57" s="79" t="s">
        <v>801</v>
      </c>
      <c r="N57" s="88"/>
      <c r="O57" s="81" t="s">
        <v>802</v>
      </c>
      <c r="P57" s="39" t="s">
        <v>803</v>
      </c>
      <c r="Q57" s="39" t="s">
        <v>86</v>
      </c>
      <c r="R57" s="39" t="s">
        <v>806</v>
      </c>
      <c r="S57" s="39" t="s">
        <v>780</v>
      </c>
      <c r="T57" s="39" t="s">
        <v>780</v>
      </c>
      <c r="U57" s="78" t="s">
        <v>781</v>
      </c>
      <c r="V57" s="43">
        <v>1</v>
      </c>
      <c r="W57" s="145"/>
    </row>
    <row r="58" spans="1:23" s="128" customFormat="1" ht="27" x14ac:dyDescent="0.15">
      <c r="A58" s="143" t="s">
        <v>753</v>
      </c>
      <c r="B58" s="33">
        <f t="shared" si="0"/>
        <v>46</v>
      </c>
      <c r="C58" s="130" t="s">
        <v>194</v>
      </c>
      <c r="D58" s="34" t="s">
        <v>780</v>
      </c>
      <c r="E58" s="35" t="s">
        <v>823</v>
      </c>
      <c r="F58" s="33" t="s">
        <v>783</v>
      </c>
      <c r="G58" s="33">
        <v>1</v>
      </c>
      <c r="H58" s="34">
        <v>46</v>
      </c>
      <c r="I58" s="41" t="str">
        <f ca="1">IF(INDIRECT("株式等振替制度!K31")="","",INDIRECT("株式等振替制度!K31"))</f>
        <v/>
      </c>
      <c r="J58" s="42"/>
      <c r="K58" s="38" t="s">
        <v>94</v>
      </c>
      <c r="L58" s="80" t="s">
        <v>96</v>
      </c>
      <c r="M58" s="79" t="s">
        <v>801</v>
      </c>
      <c r="N58" s="88"/>
      <c r="O58" s="81" t="s">
        <v>818</v>
      </c>
      <c r="P58" s="39" t="s">
        <v>803</v>
      </c>
      <c r="Q58" s="39" t="s">
        <v>86</v>
      </c>
      <c r="R58" s="39" t="s">
        <v>780</v>
      </c>
      <c r="S58" s="39" t="s">
        <v>780</v>
      </c>
      <c r="T58" s="39" t="s">
        <v>807</v>
      </c>
      <c r="U58" s="78" t="s">
        <v>781</v>
      </c>
      <c r="V58" s="43">
        <v>1</v>
      </c>
      <c r="W58" s="145"/>
    </row>
    <row r="59" spans="1:23" s="128" customFormat="1" ht="27" x14ac:dyDescent="0.15">
      <c r="A59" s="143" t="s">
        <v>753</v>
      </c>
      <c r="B59" s="33">
        <f t="shared" si="0"/>
        <v>47</v>
      </c>
      <c r="C59" s="130" t="s">
        <v>195</v>
      </c>
      <c r="D59" s="34" t="s">
        <v>780</v>
      </c>
      <c r="E59" s="35" t="s">
        <v>823</v>
      </c>
      <c r="F59" s="33" t="s">
        <v>783</v>
      </c>
      <c r="G59" s="33">
        <v>1</v>
      </c>
      <c r="H59" s="34">
        <v>47</v>
      </c>
      <c r="I59" s="41" t="str">
        <f ca="1">IF(INDIRECT("株式等振替制度!K32")="","",INDIRECT("株式等振替制度!K32"))</f>
        <v/>
      </c>
      <c r="J59" s="42"/>
      <c r="K59" s="38" t="s">
        <v>94</v>
      </c>
      <c r="L59" s="80" t="s">
        <v>96</v>
      </c>
      <c r="M59" s="79" t="s">
        <v>801</v>
      </c>
      <c r="N59" s="88"/>
      <c r="O59" s="81" t="s">
        <v>802</v>
      </c>
      <c r="P59" s="39" t="s">
        <v>803</v>
      </c>
      <c r="Q59" s="39" t="s">
        <v>86</v>
      </c>
      <c r="R59" s="39" t="s">
        <v>780</v>
      </c>
      <c r="S59" s="39" t="s">
        <v>807</v>
      </c>
      <c r="T59" s="39" t="s">
        <v>807</v>
      </c>
      <c r="U59" s="78" t="s">
        <v>817</v>
      </c>
      <c r="V59" s="43">
        <v>1</v>
      </c>
      <c r="W59" s="145"/>
    </row>
    <row r="60" spans="1:23" s="128" customFormat="1" ht="27" x14ac:dyDescent="0.15">
      <c r="A60" s="143" t="s">
        <v>753</v>
      </c>
      <c r="B60" s="33">
        <f t="shared" si="0"/>
        <v>48</v>
      </c>
      <c r="C60" s="130" t="s">
        <v>196</v>
      </c>
      <c r="D60" s="34" t="s">
        <v>807</v>
      </c>
      <c r="E60" s="35" t="s">
        <v>809</v>
      </c>
      <c r="F60" s="33" t="s">
        <v>783</v>
      </c>
      <c r="G60" s="33">
        <v>1</v>
      </c>
      <c r="H60" s="34">
        <v>48</v>
      </c>
      <c r="I60" s="41" t="str">
        <f ca="1">IF(INDIRECT("株式等振替制度!K33")="","",INDIRECT("株式等振替制度!K33"))</f>
        <v/>
      </c>
      <c r="J60" s="42"/>
      <c r="K60" s="38" t="s">
        <v>94</v>
      </c>
      <c r="L60" s="78"/>
      <c r="M60" s="79" t="s">
        <v>815</v>
      </c>
      <c r="N60" s="88" t="s">
        <v>605</v>
      </c>
      <c r="O60" s="81">
        <v>13</v>
      </c>
      <c r="P60" s="39" t="s">
        <v>811</v>
      </c>
      <c r="Q60" s="39" t="s">
        <v>86</v>
      </c>
      <c r="R60" s="39" t="s">
        <v>780</v>
      </c>
      <c r="S60" s="39" t="s">
        <v>807</v>
      </c>
      <c r="T60" s="39" t="s">
        <v>807</v>
      </c>
      <c r="U60" s="78" t="s">
        <v>817</v>
      </c>
      <c r="V60" s="43">
        <v>1</v>
      </c>
      <c r="W60" s="145"/>
    </row>
    <row r="61" spans="1:23" s="128" customFormat="1" ht="27" x14ac:dyDescent="0.15">
      <c r="A61" s="143" t="s">
        <v>753</v>
      </c>
      <c r="B61" s="33">
        <f t="shared" si="0"/>
        <v>49</v>
      </c>
      <c r="C61" s="130" t="s">
        <v>197</v>
      </c>
      <c r="D61" s="34" t="s">
        <v>807</v>
      </c>
      <c r="E61" s="35" t="s">
        <v>809</v>
      </c>
      <c r="F61" s="33" t="s">
        <v>783</v>
      </c>
      <c r="G61" s="33">
        <v>1</v>
      </c>
      <c r="H61" s="34">
        <v>49</v>
      </c>
      <c r="I61" s="41" t="str">
        <f ca="1">IF(INDIRECT("株式等振替制度!K34")="","",INDIRECT("株式等振替制度!K34"))</f>
        <v/>
      </c>
      <c r="J61" s="42"/>
      <c r="K61" s="38" t="s">
        <v>94</v>
      </c>
      <c r="L61" s="80" t="s">
        <v>96</v>
      </c>
      <c r="M61" s="79" t="s">
        <v>815</v>
      </c>
      <c r="N61" s="88"/>
      <c r="O61" s="81" t="s">
        <v>802</v>
      </c>
      <c r="P61" s="39" t="s">
        <v>803</v>
      </c>
      <c r="Q61" s="39" t="s">
        <v>86</v>
      </c>
      <c r="R61" s="39" t="s">
        <v>780</v>
      </c>
      <c r="S61" s="39" t="s">
        <v>780</v>
      </c>
      <c r="T61" s="39" t="s">
        <v>780</v>
      </c>
      <c r="U61" s="78" t="s">
        <v>817</v>
      </c>
      <c r="V61" s="43">
        <v>1</v>
      </c>
      <c r="W61" s="145"/>
    </row>
    <row r="62" spans="1:23" s="128" customFormat="1" x14ac:dyDescent="0.15">
      <c r="A62" s="143" t="s">
        <v>753</v>
      </c>
      <c r="B62" s="33">
        <f t="shared" si="0"/>
        <v>50</v>
      </c>
      <c r="C62" s="130" t="s">
        <v>198</v>
      </c>
      <c r="D62" s="34" t="s">
        <v>776</v>
      </c>
      <c r="E62" s="35" t="s">
        <v>823</v>
      </c>
      <c r="F62" s="33" t="s">
        <v>783</v>
      </c>
      <c r="G62" s="33">
        <v>1</v>
      </c>
      <c r="H62" s="34">
        <v>50</v>
      </c>
      <c r="I62" s="41"/>
      <c r="J62" s="42"/>
      <c r="K62" s="38"/>
      <c r="L62" s="78"/>
      <c r="M62" s="79"/>
      <c r="N62" s="88"/>
      <c r="O62" s="81"/>
      <c r="P62" s="39" t="s">
        <v>803</v>
      </c>
      <c r="Q62" s="39" t="s">
        <v>86</v>
      </c>
      <c r="R62" s="39" t="s">
        <v>780</v>
      </c>
      <c r="S62" s="39" t="s">
        <v>780</v>
      </c>
      <c r="T62" s="39" t="s">
        <v>780</v>
      </c>
      <c r="U62" s="78" t="s">
        <v>781</v>
      </c>
      <c r="V62" s="43">
        <v>1</v>
      </c>
      <c r="W62" s="145"/>
    </row>
    <row r="63" spans="1:23" s="128" customFormat="1" ht="27" x14ac:dyDescent="0.15">
      <c r="A63" s="143" t="s">
        <v>753</v>
      </c>
      <c r="B63" s="33">
        <f t="shared" si="0"/>
        <v>51</v>
      </c>
      <c r="C63" s="130" t="s">
        <v>199</v>
      </c>
      <c r="D63" s="34" t="s">
        <v>806</v>
      </c>
      <c r="E63" s="35" t="s">
        <v>820</v>
      </c>
      <c r="F63" s="33" t="s">
        <v>783</v>
      </c>
      <c r="G63" s="33">
        <v>1</v>
      </c>
      <c r="H63" s="34">
        <v>51</v>
      </c>
      <c r="I63" s="41" t="str">
        <f ca="1">IF(INDIRECT("株式等振替制度!K35")="","",INDIRECT("株式等振替制度!K35"))</f>
        <v/>
      </c>
      <c r="J63" s="42"/>
      <c r="K63" s="38" t="s">
        <v>94</v>
      </c>
      <c r="L63" s="78"/>
      <c r="M63" s="79" t="s">
        <v>810</v>
      </c>
      <c r="N63" s="88" t="s">
        <v>605</v>
      </c>
      <c r="O63" s="81">
        <v>8</v>
      </c>
      <c r="P63" s="39" t="s">
        <v>811</v>
      </c>
      <c r="Q63" s="39" t="s">
        <v>86</v>
      </c>
      <c r="R63" s="39" t="s">
        <v>807</v>
      </c>
      <c r="S63" s="39" t="s">
        <v>780</v>
      </c>
      <c r="T63" s="39" t="s">
        <v>780</v>
      </c>
      <c r="U63" s="78" t="s">
        <v>781</v>
      </c>
      <c r="V63" s="43">
        <v>1</v>
      </c>
      <c r="W63" s="145"/>
    </row>
    <row r="64" spans="1:23" s="128" customFormat="1" ht="27" x14ac:dyDescent="0.15">
      <c r="A64" s="143" t="s">
        <v>753</v>
      </c>
      <c r="B64" s="33">
        <f t="shared" si="0"/>
        <v>52</v>
      </c>
      <c r="C64" s="130" t="s">
        <v>200</v>
      </c>
      <c r="D64" s="34" t="s">
        <v>807</v>
      </c>
      <c r="E64" s="35" t="s">
        <v>809</v>
      </c>
      <c r="F64" s="33" t="s">
        <v>783</v>
      </c>
      <c r="G64" s="33">
        <v>1</v>
      </c>
      <c r="H64" s="34">
        <v>52</v>
      </c>
      <c r="I64" s="41" t="str">
        <f ca="1">IF(INDIRECT("株式等振替制度!K36")="","",INDIRECT("株式等振替制度!K36"))</f>
        <v/>
      </c>
      <c r="J64" s="42"/>
      <c r="K64" s="38" t="s">
        <v>94</v>
      </c>
      <c r="L64" s="80" t="s">
        <v>96</v>
      </c>
      <c r="M64" s="79" t="s">
        <v>801</v>
      </c>
      <c r="N64" s="88"/>
      <c r="O64" s="81" t="s">
        <v>802</v>
      </c>
      <c r="P64" s="39" t="s">
        <v>803</v>
      </c>
      <c r="Q64" s="39" t="s">
        <v>86</v>
      </c>
      <c r="R64" s="39" t="s">
        <v>780</v>
      </c>
      <c r="S64" s="39" t="s">
        <v>780</v>
      </c>
      <c r="T64" s="39" t="s">
        <v>780</v>
      </c>
      <c r="U64" s="78" t="s">
        <v>817</v>
      </c>
      <c r="V64" s="43">
        <v>1</v>
      </c>
      <c r="W64" s="145"/>
    </row>
    <row r="65" spans="1:23" s="128" customFormat="1" ht="27" x14ac:dyDescent="0.15">
      <c r="A65" s="143" t="s">
        <v>753</v>
      </c>
      <c r="B65" s="33">
        <f t="shared" si="0"/>
        <v>53</v>
      </c>
      <c r="C65" s="130" t="s">
        <v>215</v>
      </c>
      <c r="D65" s="34" t="s">
        <v>807</v>
      </c>
      <c r="E65" s="35" t="s">
        <v>809</v>
      </c>
      <c r="F65" s="33" t="s">
        <v>783</v>
      </c>
      <c r="G65" s="33">
        <v>1</v>
      </c>
      <c r="H65" s="34">
        <v>53</v>
      </c>
      <c r="I65" s="41" t="str">
        <f ca="1">IF(INDIRECT("株式等振替制度!E40")="","",INDIRECT("株式等振替制度!E40"))</f>
        <v/>
      </c>
      <c r="J65" s="42"/>
      <c r="K65" s="38" t="s">
        <v>94</v>
      </c>
      <c r="L65" s="80" t="s">
        <v>96</v>
      </c>
      <c r="M65" s="79" t="s">
        <v>801</v>
      </c>
      <c r="N65" s="88"/>
      <c r="O65" s="81" t="s">
        <v>802</v>
      </c>
      <c r="P65" s="39" t="s">
        <v>803</v>
      </c>
      <c r="Q65" s="39" t="s">
        <v>86</v>
      </c>
      <c r="R65" s="39" t="s">
        <v>807</v>
      </c>
      <c r="S65" s="39" t="s">
        <v>807</v>
      </c>
      <c r="T65" s="39" t="s">
        <v>807</v>
      </c>
      <c r="U65" s="78" t="s">
        <v>817</v>
      </c>
      <c r="V65" s="43">
        <v>1</v>
      </c>
      <c r="W65" s="145"/>
    </row>
    <row r="66" spans="1:23" s="128" customFormat="1" ht="27" x14ac:dyDescent="0.15">
      <c r="A66" s="143" t="s">
        <v>753</v>
      </c>
      <c r="B66" s="33">
        <f t="shared" si="0"/>
        <v>54</v>
      </c>
      <c r="C66" s="130" t="s">
        <v>216</v>
      </c>
      <c r="D66" s="34" t="s">
        <v>776</v>
      </c>
      <c r="E66" s="35" t="s">
        <v>820</v>
      </c>
      <c r="F66" s="33" t="s">
        <v>783</v>
      </c>
      <c r="G66" s="33">
        <v>1</v>
      </c>
      <c r="H66" s="34">
        <v>54</v>
      </c>
      <c r="I66" s="41" t="str">
        <f ca="1">IF(INDIRECT("株式等振替制度!E41")="","",INDIRECT("株式等振替制度!E41"))</f>
        <v/>
      </c>
      <c r="J66" s="42"/>
      <c r="K66" s="38" t="s">
        <v>94</v>
      </c>
      <c r="L66" s="80" t="s">
        <v>96</v>
      </c>
      <c r="M66" s="79" t="s">
        <v>815</v>
      </c>
      <c r="N66" s="88"/>
      <c r="O66" s="81" t="s">
        <v>818</v>
      </c>
      <c r="P66" s="39" t="s">
        <v>816</v>
      </c>
      <c r="Q66" s="39" t="s">
        <v>86</v>
      </c>
      <c r="R66" s="39" t="s">
        <v>807</v>
      </c>
      <c r="S66" s="39" t="s">
        <v>776</v>
      </c>
      <c r="T66" s="39" t="s">
        <v>776</v>
      </c>
      <c r="U66" s="78" t="s">
        <v>817</v>
      </c>
      <c r="V66" s="43">
        <v>1</v>
      </c>
      <c r="W66" s="145"/>
    </row>
    <row r="67" spans="1:23" s="128" customFormat="1" ht="27" x14ac:dyDescent="0.15">
      <c r="A67" s="143" t="s">
        <v>753</v>
      </c>
      <c r="B67" s="33">
        <f t="shared" si="0"/>
        <v>55</v>
      </c>
      <c r="C67" s="130" t="s">
        <v>217</v>
      </c>
      <c r="D67" s="34" t="s">
        <v>776</v>
      </c>
      <c r="E67" s="35" t="s">
        <v>820</v>
      </c>
      <c r="F67" s="33" t="s">
        <v>831</v>
      </c>
      <c r="G67" s="33">
        <v>1</v>
      </c>
      <c r="H67" s="34">
        <v>55</v>
      </c>
      <c r="I67" s="41" t="str">
        <f ca="1">IF(INDIRECT("株式等振替制度!E42")="","",INDIRECT("株式等振替制度!E42"))</f>
        <v/>
      </c>
      <c r="J67" s="42"/>
      <c r="K67" s="38" t="s">
        <v>94</v>
      </c>
      <c r="L67" s="78"/>
      <c r="M67" s="79" t="s">
        <v>810</v>
      </c>
      <c r="N67" s="88" t="s">
        <v>605</v>
      </c>
      <c r="O67" s="81">
        <v>13</v>
      </c>
      <c r="P67" s="39" t="s">
        <v>816</v>
      </c>
      <c r="Q67" s="39" t="s">
        <v>86</v>
      </c>
      <c r="R67" s="39" t="s">
        <v>780</v>
      </c>
      <c r="S67" s="39" t="s">
        <v>807</v>
      </c>
      <c r="T67" s="39" t="s">
        <v>807</v>
      </c>
      <c r="U67" s="78" t="s">
        <v>817</v>
      </c>
      <c r="V67" s="43">
        <v>1</v>
      </c>
      <c r="W67" s="145"/>
    </row>
    <row r="68" spans="1:23" s="128" customFormat="1" ht="27" x14ac:dyDescent="0.15">
      <c r="A68" s="143" t="s">
        <v>753</v>
      </c>
      <c r="B68" s="33">
        <f t="shared" si="0"/>
        <v>56</v>
      </c>
      <c r="C68" s="130" t="s">
        <v>218</v>
      </c>
      <c r="D68" s="34" t="s">
        <v>807</v>
      </c>
      <c r="E68" s="35" t="s">
        <v>809</v>
      </c>
      <c r="F68" s="33" t="s">
        <v>783</v>
      </c>
      <c r="G68" s="33">
        <v>1</v>
      </c>
      <c r="H68" s="34">
        <v>56</v>
      </c>
      <c r="I68" s="41" t="str">
        <f ca="1">IF(INDIRECT("株式等振替制度!E43")="","",INDIRECT("株式等振替制度!E43"))</f>
        <v/>
      </c>
      <c r="J68" s="42"/>
      <c r="K68" s="38" t="s">
        <v>94</v>
      </c>
      <c r="L68" s="80" t="s">
        <v>96</v>
      </c>
      <c r="M68" s="79" t="s">
        <v>801</v>
      </c>
      <c r="N68" s="88"/>
      <c r="O68" s="81" t="s">
        <v>818</v>
      </c>
      <c r="P68" s="39" t="s">
        <v>803</v>
      </c>
      <c r="Q68" s="39" t="s">
        <v>86</v>
      </c>
      <c r="R68" s="39" t="s">
        <v>780</v>
      </c>
      <c r="S68" s="39" t="s">
        <v>780</v>
      </c>
      <c r="T68" s="39" t="s">
        <v>807</v>
      </c>
      <c r="U68" s="78" t="s">
        <v>817</v>
      </c>
      <c r="V68" s="43">
        <v>1</v>
      </c>
      <c r="W68" s="145"/>
    </row>
    <row r="69" spans="1:23" s="128" customFormat="1" x14ac:dyDescent="0.15">
      <c r="A69" s="143" t="s">
        <v>753</v>
      </c>
      <c r="B69" s="33">
        <f t="shared" si="0"/>
        <v>57</v>
      </c>
      <c r="C69" s="130" t="s">
        <v>219</v>
      </c>
      <c r="D69" s="34" t="s">
        <v>780</v>
      </c>
      <c r="E69" s="35" t="s">
        <v>823</v>
      </c>
      <c r="F69" s="33" t="s">
        <v>783</v>
      </c>
      <c r="G69" s="33">
        <v>1</v>
      </c>
      <c r="H69" s="34">
        <v>57</v>
      </c>
      <c r="I69" s="41"/>
      <c r="J69" s="42"/>
      <c r="K69" s="38"/>
      <c r="L69" s="78"/>
      <c r="M69" s="79"/>
      <c r="N69" s="88"/>
      <c r="O69" s="81"/>
      <c r="P69" s="39" t="s">
        <v>816</v>
      </c>
      <c r="Q69" s="39" t="s">
        <v>86</v>
      </c>
      <c r="R69" s="39" t="s">
        <v>780</v>
      </c>
      <c r="S69" s="39" t="s">
        <v>780</v>
      </c>
      <c r="T69" s="39" t="s">
        <v>807</v>
      </c>
      <c r="U69" s="78" t="s">
        <v>781</v>
      </c>
      <c r="V69" s="43">
        <v>1</v>
      </c>
      <c r="W69" s="145"/>
    </row>
    <row r="70" spans="1:23" s="128" customFormat="1" ht="27" x14ac:dyDescent="0.15">
      <c r="A70" s="143" t="s">
        <v>753</v>
      </c>
      <c r="B70" s="33">
        <f t="shared" si="0"/>
        <v>58</v>
      </c>
      <c r="C70" s="130" t="s">
        <v>220</v>
      </c>
      <c r="D70" s="34" t="s">
        <v>776</v>
      </c>
      <c r="E70" s="35" t="s">
        <v>820</v>
      </c>
      <c r="F70" s="33" t="s">
        <v>783</v>
      </c>
      <c r="G70" s="33">
        <v>1</v>
      </c>
      <c r="H70" s="34">
        <v>58</v>
      </c>
      <c r="I70" s="41" t="str">
        <f ca="1">IF(INDIRECT("株式等振替制度!E44")="","",INDIRECT("株式等振替制度!E44"))</f>
        <v/>
      </c>
      <c r="J70" s="42"/>
      <c r="K70" s="38" t="s">
        <v>94</v>
      </c>
      <c r="L70" s="78"/>
      <c r="M70" s="79" t="s">
        <v>815</v>
      </c>
      <c r="N70" s="88" t="s">
        <v>605</v>
      </c>
      <c r="O70" s="81">
        <v>8</v>
      </c>
      <c r="P70" s="39" t="s">
        <v>816</v>
      </c>
      <c r="Q70" s="39" t="s">
        <v>86</v>
      </c>
      <c r="R70" s="39" t="s">
        <v>807</v>
      </c>
      <c r="S70" s="39" t="s">
        <v>780</v>
      </c>
      <c r="T70" s="39" t="s">
        <v>780</v>
      </c>
      <c r="U70" s="78" t="s">
        <v>781</v>
      </c>
      <c r="V70" s="43">
        <v>1</v>
      </c>
      <c r="W70" s="145"/>
    </row>
    <row r="71" spans="1:23" s="128" customFormat="1" ht="27" x14ac:dyDescent="0.15">
      <c r="A71" s="143" t="s">
        <v>753</v>
      </c>
      <c r="B71" s="33">
        <f t="shared" si="0"/>
        <v>59</v>
      </c>
      <c r="C71" s="130" t="s">
        <v>221</v>
      </c>
      <c r="D71" s="34" t="s">
        <v>780</v>
      </c>
      <c r="E71" s="35" t="s">
        <v>823</v>
      </c>
      <c r="F71" s="33" t="s">
        <v>783</v>
      </c>
      <c r="G71" s="33">
        <v>1</v>
      </c>
      <c r="H71" s="34">
        <v>59</v>
      </c>
      <c r="I71" s="41" t="str">
        <f ca="1">IF(INDIRECT("株式等振替制度!E45")="","",INDIRECT("株式等振替制度!E45"))</f>
        <v/>
      </c>
      <c r="J71" s="42"/>
      <c r="K71" s="38" t="s">
        <v>94</v>
      </c>
      <c r="L71" s="80" t="s">
        <v>96</v>
      </c>
      <c r="M71" s="79" t="s">
        <v>801</v>
      </c>
      <c r="N71" s="88"/>
      <c r="O71" s="81" t="s">
        <v>818</v>
      </c>
      <c r="P71" s="39" t="s">
        <v>803</v>
      </c>
      <c r="Q71" s="39" t="s">
        <v>86</v>
      </c>
      <c r="R71" s="39" t="s">
        <v>780</v>
      </c>
      <c r="S71" s="39" t="s">
        <v>780</v>
      </c>
      <c r="T71" s="39" t="s">
        <v>807</v>
      </c>
      <c r="U71" s="78" t="s">
        <v>781</v>
      </c>
      <c r="V71" s="43">
        <v>1</v>
      </c>
      <c r="W71" s="145"/>
    </row>
    <row r="72" spans="1:23" s="128" customFormat="1" ht="27" x14ac:dyDescent="0.15">
      <c r="A72" s="143" t="s">
        <v>753</v>
      </c>
      <c r="B72" s="33">
        <f t="shared" si="0"/>
        <v>60</v>
      </c>
      <c r="C72" s="130" t="s">
        <v>222</v>
      </c>
      <c r="D72" s="34" t="s">
        <v>780</v>
      </c>
      <c r="E72" s="35" t="s">
        <v>823</v>
      </c>
      <c r="F72" s="33" t="s">
        <v>783</v>
      </c>
      <c r="G72" s="33">
        <v>1</v>
      </c>
      <c r="H72" s="34">
        <v>60</v>
      </c>
      <c r="I72" s="41" t="str">
        <f ca="1">IF(INDIRECT("株式等振替制度!K40")="","",INDIRECT("株式等振替制度!K40"))</f>
        <v/>
      </c>
      <c r="J72" s="42"/>
      <c r="K72" s="38" t="s">
        <v>94</v>
      </c>
      <c r="L72" s="80" t="s">
        <v>96</v>
      </c>
      <c r="M72" s="79" t="s">
        <v>801</v>
      </c>
      <c r="N72" s="88"/>
      <c r="O72" s="81" t="s">
        <v>802</v>
      </c>
      <c r="P72" s="39" t="s">
        <v>803</v>
      </c>
      <c r="Q72" s="39" t="s">
        <v>86</v>
      </c>
      <c r="R72" s="39" t="s">
        <v>780</v>
      </c>
      <c r="S72" s="39" t="s">
        <v>807</v>
      </c>
      <c r="T72" s="39" t="s">
        <v>807</v>
      </c>
      <c r="U72" s="78" t="s">
        <v>817</v>
      </c>
      <c r="V72" s="43">
        <v>1</v>
      </c>
      <c r="W72" s="145"/>
    </row>
    <row r="73" spans="1:23" s="128" customFormat="1" ht="27" x14ac:dyDescent="0.15">
      <c r="A73" s="143" t="s">
        <v>753</v>
      </c>
      <c r="B73" s="33">
        <f t="shared" si="0"/>
        <v>61</v>
      </c>
      <c r="C73" s="130" t="s">
        <v>223</v>
      </c>
      <c r="D73" s="34" t="s">
        <v>807</v>
      </c>
      <c r="E73" s="35" t="s">
        <v>809</v>
      </c>
      <c r="F73" s="33" t="s">
        <v>783</v>
      </c>
      <c r="G73" s="33">
        <v>1</v>
      </c>
      <c r="H73" s="34">
        <v>61</v>
      </c>
      <c r="I73" s="41" t="str">
        <f ca="1">IF(INDIRECT("株式等振替制度!K41")="","",INDIRECT("株式等振替制度!K41"))</f>
        <v/>
      </c>
      <c r="J73" s="42"/>
      <c r="K73" s="38" t="s">
        <v>94</v>
      </c>
      <c r="L73" s="80" t="s">
        <v>96</v>
      </c>
      <c r="M73" s="79" t="s">
        <v>801</v>
      </c>
      <c r="N73" s="88"/>
      <c r="O73" s="81" t="s">
        <v>802</v>
      </c>
      <c r="P73" s="39" t="s">
        <v>803</v>
      </c>
      <c r="Q73" s="39" t="s">
        <v>86</v>
      </c>
      <c r="R73" s="39" t="s">
        <v>807</v>
      </c>
      <c r="S73" s="39" t="s">
        <v>807</v>
      </c>
      <c r="T73" s="39" t="s">
        <v>807</v>
      </c>
      <c r="U73" s="78" t="s">
        <v>817</v>
      </c>
      <c r="V73" s="43">
        <v>1</v>
      </c>
      <c r="W73" s="145"/>
    </row>
    <row r="74" spans="1:23" s="128" customFormat="1" ht="27" x14ac:dyDescent="0.15">
      <c r="A74" s="143" t="s">
        <v>753</v>
      </c>
      <c r="B74" s="33">
        <f t="shared" si="0"/>
        <v>62</v>
      </c>
      <c r="C74" s="130" t="s">
        <v>224</v>
      </c>
      <c r="D74" s="34" t="s">
        <v>776</v>
      </c>
      <c r="E74" s="35" t="s">
        <v>820</v>
      </c>
      <c r="F74" s="33" t="s">
        <v>778</v>
      </c>
      <c r="G74" s="33">
        <v>1</v>
      </c>
      <c r="H74" s="34">
        <v>62</v>
      </c>
      <c r="I74" s="41" t="str">
        <f ca="1">IF(INDIRECT("株式等振替制度!K42")="","",INDIRECT("株式等振替制度!K42"))</f>
        <v/>
      </c>
      <c r="J74" s="42"/>
      <c r="K74" s="38" t="s">
        <v>94</v>
      </c>
      <c r="L74" s="78"/>
      <c r="M74" s="79" t="s">
        <v>815</v>
      </c>
      <c r="N74" s="88" t="s">
        <v>605</v>
      </c>
      <c r="O74" s="81">
        <v>13</v>
      </c>
      <c r="P74" s="39" t="s">
        <v>816</v>
      </c>
      <c r="Q74" s="39" t="s">
        <v>86</v>
      </c>
      <c r="R74" s="39" t="s">
        <v>807</v>
      </c>
      <c r="S74" s="39" t="s">
        <v>776</v>
      </c>
      <c r="T74" s="39" t="s">
        <v>776</v>
      </c>
      <c r="U74" s="78" t="s">
        <v>821</v>
      </c>
      <c r="V74" s="43">
        <v>1</v>
      </c>
      <c r="W74" s="145"/>
    </row>
    <row r="75" spans="1:23" s="128" customFormat="1" ht="27" x14ac:dyDescent="0.15">
      <c r="A75" s="143" t="s">
        <v>753</v>
      </c>
      <c r="B75" s="33">
        <f t="shared" si="0"/>
        <v>63</v>
      </c>
      <c r="C75" s="130" t="s">
        <v>225</v>
      </c>
      <c r="D75" s="34" t="s">
        <v>776</v>
      </c>
      <c r="E75" s="35" t="s">
        <v>820</v>
      </c>
      <c r="F75" s="33" t="s">
        <v>783</v>
      </c>
      <c r="G75" s="33">
        <v>1</v>
      </c>
      <c r="H75" s="34">
        <v>63</v>
      </c>
      <c r="I75" s="41" t="str">
        <f ca="1">IF(INDIRECT("株式等振替制度!K43")="","",INDIRECT("株式等振替制度!K43"))</f>
        <v/>
      </c>
      <c r="J75" s="42"/>
      <c r="K75" s="38" t="s">
        <v>94</v>
      </c>
      <c r="L75" s="80" t="s">
        <v>96</v>
      </c>
      <c r="M75" s="79" t="s">
        <v>801</v>
      </c>
      <c r="N75" s="88"/>
      <c r="O75" s="81" t="s">
        <v>802</v>
      </c>
      <c r="P75" s="39" t="s">
        <v>830</v>
      </c>
      <c r="Q75" s="39" t="s">
        <v>86</v>
      </c>
      <c r="R75" s="39" t="s">
        <v>776</v>
      </c>
      <c r="S75" s="39" t="s">
        <v>776</v>
      </c>
      <c r="T75" s="39" t="s">
        <v>776</v>
      </c>
      <c r="U75" s="78" t="s">
        <v>781</v>
      </c>
      <c r="V75" s="43">
        <v>1</v>
      </c>
      <c r="W75" s="145"/>
    </row>
    <row r="76" spans="1:23" s="128" customFormat="1" x14ac:dyDescent="0.15">
      <c r="A76" s="143" t="s">
        <v>753</v>
      </c>
      <c r="B76" s="33">
        <f t="shared" si="0"/>
        <v>64</v>
      </c>
      <c r="C76" s="130" t="s">
        <v>226</v>
      </c>
      <c r="D76" s="34" t="s">
        <v>776</v>
      </c>
      <c r="E76" s="35" t="s">
        <v>809</v>
      </c>
      <c r="F76" s="33" t="s">
        <v>783</v>
      </c>
      <c r="G76" s="33">
        <v>1</v>
      </c>
      <c r="H76" s="34">
        <v>64</v>
      </c>
      <c r="I76" s="41"/>
      <c r="J76" s="42"/>
      <c r="K76" s="38"/>
      <c r="L76" s="78"/>
      <c r="M76" s="79"/>
      <c r="N76" s="88"/>
      <c r="O76" s="81"/>
      <c r="P76" s="39" t="s">
        <v>816</v>
      </c>
      <c r="Q76" s="39" t="s">
        <v>86</v>
      </c>
      <c r="R76" s="39" t="s">
        <v>776</v>
      </c>
      <c r="S76" s="39" t="s">
        <v>776</v>
      </c>
      <c r="T76" s="39" t="s">
        <v>776</v>
      </c>
      <c r="U76" s="78" t="s">
        <v>817</v>
      </c>
      <c r="V76" s="43">
        <v>1</v>
      </c>
      <c r="W76" s="145"/>
    </row>
    <row r="77" spans="1:23" s="128" customFormat="1" ht="27" x14ac:dyDescent="0.15">
      <c r="A77" s="143" t="s">
        <v>753</v>
      </c>
      <c r="B77" s="33">
        <f t="shared" si="0"/>
        <v>65</v>
      </c>
      <c r="C77" s="130" t="s">
        <v>227</v>
      </c>
      <c r="D77" s="34" t="s">
        <v>776</v>
      </c>
      <c r="E77" s="35" t="s">
        <v>820</v>
      </c>
      <c r="F77" s="33" t="s">
        <v>783</v>
      </c>
      <c r="G77" s="33">
        <v>1</v>
      </c>
      <c r="H77" s="34">
        <v>65</v>
      </c>
      <c r="I77" s="41" t="str">
        <f ca="1">IF(INDIRECT("株式等振替制度!K44")="","",INDIRECT("株式等振替制度!K44"))</f>
        <v/>
      </c>
      <c r="J77" s="42"/>
      <c r="K77" s="38" t="s">
        <v>94</v>
      </c>
      <c r="L77" s="78"/>
      <c r="M77" s="79" t="s">
        <v>815</v>
      </c>
      <c r="N77" s="88" t="s">
        <v>605</v>
      </c>
      <c r="O77" s="81">
        <v>8</v>
      </c>
      <c r="P77" s="39" t="s">
        <v>811</v>
      </c>
      <c r="Q77" s="39" t="s">
        <v>86</v>
      </c>
      <c r="R77" s="39" t="s">
        <v>776</v>
      </c>
      <c r="S77" s="39" t="s">
        <v>776</v>
      </c>
      <c r="T77" s="39" t="s">
        <v>776</v>
      </c>
      <c r="U77" s="78" t="s">
        <v>821</v>
      </c>
      <c r="V77" s="43">
        <v>1</v>
      </c>
      <c r="W77" s="145"/>
    </row>
    <row r="78" spans="1:23" s="128" customFormat="1" ht="27" x14ac:dyDescent="0.15">
      <c r="A78" s="143" t="s">
        <v>753</v>
      </c>
      <c r="B78" s="33">
        <f t="shared" si="0"/>
        <v>66</v>
      </c>
      <c r="C78" s="130" t="s">
        <v>228</v>
      </c>
      <c r="D78" s="34" t="s">
        <v>776</v>
      </c>
      <c r="E78" s="35" t="s">
        <v>820</v>
      </c>
      <c r="F78" s="33" t="s">
        <v>778</v>
      </c>
      <c r="G78" s="33">
        <v>1</v>
      </c>
      <c r="H78" s="34">
        <v>66</v>
      </c>
      <c r="I78" s="41" t="str">
        <f ca="1">IF(INDIRECT("株式等振替制度!K45")="","",INDIRECT("株式等振替制度!K45"))</f>
        <v/>
      </c>
      <c r="J78" s="42"/>
      <c r="K78" s="38" t="s">
        <v>94</v>
      </c>
      <c r="L78" s="80" t="s">
        <v>96</v>
      </c>
      <c r="M78" s="79" t="s">
        <v>801</v>
      </c>
      <c r="N78" s="88"/>
      <c r="O78" s="81" t="s">
        <v>802</v>
      </c>
      <c r="P78" s="39" t="s">
        <v>811</v>
      </c>
      <c r="Q78" s="39" t="s">
        <v>86</v>
      </c>
      <c r="R78" s="39" t="s">
        <v>776</v>
      </c>
      <c r="S78" s="39" t="s">
        <v>776</v>
      </c>
      <c r="T78" s="39" t="s">
        <v>776</v>
      </c>
      <c r="U78" s="78" t="s">
        <v>817</v>
      </c>
      <c r="V78" s="43">
        <v>1</v>
      </c>
      <c r="W78" s="145"/>
    </row>
    <row r="79" spans="1:23" s="128" customFormat="1" ht="27" x14ac:dyDescent="0.15">
      <c r="A79" s="143" t="s">
        <v>753</v>
      </c>
      <c r="B79" s="33">
        <f t="shared" ref="B79:B142" si="1">ROW()-12</f>
        <v>67</v>
      </c>
      <c r="C79" s="130" t="s">
        <v>201</v>
      </c>
      <c r="D79" s="34" t="s">
        <v>807</v>
      </c>
      <c r="E79" s="35" t="s">
        <v>809</v>
      </c>
      <c r="F79" s="33" t="s">
        <v>812</v>
      </c>
      <c r="G79" s="33">
        <v>1</v>
      </c>
      <c r="H79" s="34">
        <v>67</v>
      </c>
      <c r="I79" s="41" t="str">
        <f ca="1">IF(INDIRECT("株式等振替制度!E49")="","",INDIRECT("株式等振替制度!E49"))</f>
        <v/>
      </c>
      <c r="J79" s="42"/>
      <c r="K79" s="38" t="s">
        <v>94</v>
      </c>
      <c r="L79" s="80" t="s">
        <v>96</v>
      </c>
      <c r="M79" s="79" t="s">
        <v>815</v>
      </c>
      <c r="N79" s="88"/>
      <c r="O79" s="81" t="s">
        <v>802</v>
      </c>
      <c r="P79" s="39" t="s">
        <v>816</v>
      </c>
      <c r="Q79" s="39" t="s">
        <v>86</v>
      </c>
      <c r="R79" s="39" t="s">
        <v>806</v>
      </c>
      <c r="S79" s="39" t="s">
        <v>806</v>
      </c>
      <c r="T79" s="39" t="s">
        <v>806</v>
      </c>
      <c r="U79" s="78" t="s">
        <v>817</v>
      </c>
      <c r="V79" s="43">
        <v>1</v>
      </c>
      <c r="W79" s="145"/>
    </row>
    <row r="80" spans="1:23" s="128" customFormat="1" ht="27" x14ac:dyDescent="0.15">
      <c r="A80" s="143" t="s">
        <v>753</v>
      </c>
      <c r="B80" s="33">
        <f t="shared" si="1"/>
        <v>68</v>
      </c>
      <c r="C80" s="130" t="s">
        <v>202</v>
      </c>
      <c r="D80" s="34" t="s">
        <v>776</v>
      </c>
      <c r="E80" s="35" t="s">
        <v>809</v>
      </c>
      <c r="F80" s="33" t="s">
        <v>783</v>
      </c>
      <c r="G80" s="33">
        <v>1</v>
      </c>
      <c r="H80" s="34">
        <v>68</v>
      </c>
      <c r="I80" s="41" t="str">
        <f ca="1">IF(INDIRECT("株式等振替制度!E50")="","",INDIRECT("株式等振替制度!E50"))</f>
        <v/>
      </c>
      <c r="J80" s="42"/>
      <c r="K80" s="38" t="s">
        <v>94</v>
      </c>
      <c r="L80" s="80" t="s">
        <v>96</v>
      </c>
      <c r="M80" s="79" t="s">
        <v>801</v>
      </c>
      <c r="N80" s="88"/>
      <c r="O80" s="81" t="s">
        <v>818</v>
      </c>
      <c r="P80" s="39" t="s">
        <v>830</v>
      </c>
      <c r="Q80" s="39" t="s">
        <v>86</v>
      </c>
      <c r="R80" s="39" t="s">
        <v>807</v>
      </c>
      <c r="S80" s="39" t="s">
        <v>807</v>
      </c>
      <c r="T80" s="39" t="s">
        <v>807</v>
      </c>
      <c r="U80" s="78" t="s">
        <v>817</v>
      </c>
      <c r="V80" s="43">
        <v>1</v>
      </c>
      <c r="W80" s="145"/>
    </row>
    <row r="81" spans="1:23" s="128" customFormat="1" ht="27" x14ac:dyDescent="0.15">
      <c r="A81" s="143" t="s">
        <v>753</v>
      </c>
      <c r="B81" s="33">
        <f t="shared" si="1"/>
        <v>69</v>
      </c>
      <c r="C81" s="130" t="s">
        <v>203</v>
      </c>
      <c r="D81" s="34" t="s">
        <v>807</v>
      </c>
      <c r="E81" s="35" t="s">
        <v>809</v>
      </c>
      <c r="F81" s="33" t="s">
        <v>783</v>
      </c>
      <c r="G81" s="33">
        <v>1</v>
      </c>
      <c r="H81" s="34">
        <v>69</v>
      </c>
      <c r="I81" s="41" t="str">
        <f ca="1">IF(INDIRECT("株式等振替制度!E51")="","",INDIRECT("株式等振替制度!E51"))</f>
        <v/>
      </c>
      <c r="J81" s="42"/>
      <c r="K81" s="38" t="s">
        <v>94</v>
      </c>
      <c r="L81" s="78"/>
      <c r="M81" s="79" t="s">
        <v>815</v>
      </c>
      <c r="N81" s="88" t="s">
        <v>605</v>
      </c>
      <c r="O81" s="81">
        <v>13</v>
      </c>
      <c r="P81" s="39" t="s">
        <v>830</v>
      </c>
      <c r="Q81" s="39" t="s">
        <v>86</v>
      </c>
      <c r="R81" s="39" t="s">
        <v>807</v>
      </c>
      <c r="S81" s="39" t="s">
        <v>807</v>
      </c>
      <c r="T81" s="39" t="s">
        <v>807</v>
      </c>
      <c r="U81" s="78" t="s">
        <v>817</v>
      </c>
      <c r="V81" s="43">
        <v>1</v>
      </c>
      <c r="W81" s="145"/>
    </row>
    <row r="82" spans="1:23" s="128" customFormat="1" ht="27" x14ac:dyDescent="0.15">
      <c r="A82" s="143" t="s">
        <v>753</v>
      </c>
      <c r="B82" s="33">
        <f t="shared" si="1"/>
        <v>70</v>
      </c>
      <c r="C82" s="130" t="s">
        <v>204</v>
      </c>
      <c r="D82" s="34" t="s">
        <v>807</v>
      </c>
      <c r="E82" s="35" t="s">
        <v>809</v>
      </c>
      <c r="F82" s="33" t="s">
        <v>783</v>
      </c>
      <c r="G82" s="33">
        <v>1</v>
      </c>
      <c r="H82" s="34">
        <v>70</v>
      </c>
      <c r="I82" s="41" t="str">
        <f ca="1">IF(INDIRECT("株式等振替制度!E52")="","",INDIRECT("株式等振替制度!E52"))</f>
        <v/>
      </c>
      <c r="J82" s="42"/>
      <c r="K82" s="38" t="s">
        <v>94</v>
      </c>
      <c r="L82" s="80" t="s">
        <v>96</v>
      </c>
      <c r="M82" s="79" t="s">
        <v>801</v>
      </c>
      <c r="N82" s="88"/>
      <c r="O82" s="81" t="s">
        <v>802</v>
      </c>
      <c r="P82" s="39" t="s">
        <v>803</v>
      </c>
      <c r="Q82" s="39" t="s">
        <v>86</v>
      </c>
      <c r="R82" s="39" t="s">
        <v>780</v>
      </c>
      <c r="S82" s="39" t="s">
        <v>780</v>
      </c>
      <c r="T82" s="39" t="s">
        <v>807</v>
      </c>
      <c r="U82" s="78" t="s">
        <v>817</v>
      </c>
      <c r="V82" s="43">
        <v>1</v>
      </c>
      <c r="W82" s="145"/>
    </row>
    <row r="83" spans="1:23" s="128" customFormat="1" x14ac:dyDescent="0.15">
      <c r="A83" s="143" t="s">
        <v>753</v>
      </c>
      <c r="B83" s="33">
        <f t="shared" si="1"/>
        <v>71</v>
      </c>
      <c r="C83" s="130" t="s">
        <v>205</v>
      </c>
      <c r="D83" s="34" t="s">
        <v>807</v>
      </c>
      <c r="E83" s="35" t="s">
        <v>809</v>
      </c>
      <c r="F83" s="33" t="s">
        <v>783</v>
      </c>
      <c r="G83" s="33">
        <v>1</v>
      </c>
      <c r="H83" s="34">
        <v>71</v>
      </c>
      <c r="I83" s="41"/>
      <c r="J83" s="42"/>
      <c r="K83" s="38"/>
      <c r="L83" s="78"/>
      <c r="M83" s="79"/>
      <c r="N83" s="88"/>
      <c r="O83" s="81"/>
      <c r="P83" s="39" t="s">
        <v>811</v>
      </c>
      <c r="Q83" s="39" t="s">
        <v>86</v>
      </c>
      <c r="R83" s="39" t="s">
        <v>780</v>
      </c>
      <c r="S83" s="39" t="s">
        <v>807</v>
      </c>
      <c r="T83" s="39" t="s">
        <v>807</v>
      </c>
      <c r="U83" s="78" t="s">
        <v>817</v>
      </c>
      <c r="V83" s="43">
        <v>1</v>
      </c>
      <c r="W83" s="145"/>
    </row>
    <row r="84" spans="1:23" s="128" customFormat="1" ht="27" x14ac:dyDescent="0.15">
      <c r="A84" s="143" t="s">
        <v>753</v>
      </c>
      <c r="B84" s="33">
        <f t="shared" si="1"/>
        <v>72</v>
      </c>
      <c r="C84" s="130" t="s">
        <v>206</v>
      </c>
      <c r="D84" s="34" t="s">
        <v>807</v>
      </c>
      <c r="E84" s="35" t="s">
        <v>809</v>
      </c>
      <c r="F84" s="33" t="s">
        <v>783</v>
      </c>
      <c r="G84" s="33">
        <v>1</v>
      </c>
      <c r="H84" s="34">
        <v>72</v>
      </c>
      <c r="I84" s="41" t="str">
        <f ca="1">IF(INDIRECT("株式等振替制度!E53")="","",INDIRECT("株式等振替制度!E53"))</f>
        <v/>
      </c>
      <c r="J84" s="42"/>
      <c r="K84" s="38" t="s">
        <v>94</v>
      </c>
      <c r="L84" s="78"/>
      <c r="M84" s="79" t="s">
        <v>815</v>
      </c>
      <c r="N84" s="88" t="s">
        <v>605</v>
      </c>
      <c r="O84" s="81">
        <v>8</v>
      </c>
      <c r="P84" s="39" t="s">
        <v>816</v>
      </c>
      <c r="Q84" s="39" t="s">
        <v>86</v>
      </c>
      <c r="R84" s="39" t="s">
        <v>807</v>
      </c>
      <c r="S84" s="39" t="s">
        <v>807</v>
      </c>
      <c r="T84" s="39" t="s">
        <v>807</v>
      </c>
      <c r="U84" s="78" t="s">
        <v>817</v>
      </c>
      <c r="V84" s="43">
        <v>1</v>
      </c>
      <c r="W84" s="145"/>
    </row>
    <row r="85" spans="1:23" s="128" customFormat="1" ht="27" x14ac:dyDescent="0.15">
      <c r="A85" s="143" t="s">
        <v>753</v>
      </c>
      <c r="B85" s="33">
        <f t="shared" si="1"/>
        <v>73</v>
      </c>
      <c r="C85" s="130" t="s">
        <v>207</v>
      </c>
      <c r="D85" s="34" t="s">
        <v>776</v>
      </c>
      <c r="E85" s="35" t="s">
        <v>820</v>
      </c>
      <c r="F85" s="33" t="s">
        <v>778</v>
      </c>
      <c r="G85" s="33">
        <v>1</v>
      </c>
      <c r="H85" s="34">
        <v>73</v>
      </c>
      <c r="I85" s="41" t="str">
        <f ca="1">IF(INDIRECT("株式等振替制度!E54")="","",INDIRECT("株式等振替制度!E54"))</f>
        <v/>
      </c>
      <c r="J85" s="42"/>
      <c r="K85" s="38" t="s">
        <v>94</v>
      </c>
      <c r="L85" s="80" t="s">
        <v>96</v>
      </c>
      <c r="M85" s="79" t="s">
        <v>801</v>
      </c>
      <c r="N85" s="88"/>
      <c r="O85" s="81" t="s">
        <v>802</v>
      </c>
      <c r="P85" s="39" t="s">
        <v>816</v>
      </c>
      <c r="Q85" s="39" t="s">
        <v>86</v>
      </c>
      <c r="R85" s="39" t="s">
        <v>807</v>
      </c>
      <c r="S85" s="39" t="s">
        <v>807</v>
      </c>
      <c r="T85" s="39" t="s">
        <v>807</v>
      </c>
      <c r="U85" s="78" t="s">
        <v>817</v>
      </c>
      <c r="V85" s="43">
        <v>1</v>
      </c>
      <c r="W85" s="145"/>
    </row>
    <row r="86" spans="1:23" s="128" customFormat="1" ht="27" x14ac:dyDescent="0.15">
      <c r="A86" s="143" t="s">
        <v>753</v>
      </c>
      <c r="B86" s="33">
        <f t="shared" si="1"/>
        <v>74</v>
      </c>
      <c r="C86" s="130" t="s">
        <v>208</v>
      </c>
      <c r="D86" s="34" t="s">
        <v>776</v>
      </c>
      <c r="E86" s="35" t="s">
        <v>809</v>
      </c>
      <c r="F86" s="33" t="s">
        <v>783</v>
      </c>
      <c r="G86" s="33">
        <v>1</v>
      </c>
      <c r="H86" s="34">
        <v>74</v>
      </c>
      <c r="I86" s="41" t="str">
        <f ca="1">IF(INDIRECT("株式等振替制度!K49")="","",INDIRECT("株式等振替制度!K49"))</f>
        <v/>
      </c>
      <c r="J86" s="42"/>
      <c r="K86" s="38" t="s">
        <v>94</v>
      </c>
      <c r="L86" s="80" t="s">
        <v>96</v>
      </c>
      <c r="M86" s="79" t="s">
        <v>801</v>
      </c>
      <c r="N86" s="88"/>
      <c r="O86" s="81" t="s">
        <v>802</v>
      </c>
      <c r="P86" s="39" t="s">
        <v>803</v>
      </c>
      <c r="Q86" s="39" t="s">
        <v>86</v>
      </c>
      <c r="R86" s="39" t="s">
        <v>806</v>
      </c>
      <c r="S86" s="39" t="s">
        <v>806</v>
      </c>
      <c r="T86" s="39" t="s">
        <v>807</v>
      </c>
      <c r="U86" s="78" t="s">
        <v>808</v>
      </c>
      <c r="V86" s="43">
        <v>1</v>
      </c>
      <c r="W86" s="145"/>
    </row>
    <row r="87" spans="1:23" s="128" customFormat="1" ht="27" x14ac:dyDescent="0.15">
      <c r="A87" s="143" t="s">
        <v>753</v>
      </c>
      <c r="B87" s="33">
        <f t="shared" si="1"/>
        <v>75</v>
      </c>
      <c r="C87" s="130" t="s">
        <v>209</v>
      </c>
      <c r="D87" s="34" t="s">
        <v>806</v>
      </c>
      <c r="E87" s="35" t="s">
        <v>832</v>
      </c>
      <c r="F87" s="33" t="s">
        <v>783</v>
      </c>
      <c r="G87" s="33">
        <v>1</v>
      </c>
      <c r="H87" s="34">
        <v>75</v>
      </c>
      <c r="I87" s="41" t="str">
        <f ca="1">IF(INDIRECT("株式等振替制度!K50")="","",INDIRECT("株式等振替制度!K50"))</f>
        <v/>
      </c>
      <c r="J87" s="42"/>
      <c r="K87" s="38" t="s">
        <v>94</v>
      </c>
      <c r="L87" s="80" t="s">
        <v>96</v>
      </c>
      <c r="M87" s="79" t="s">
        <v>801</v>
      </c>
      <c r="N87" s="88"/>
      <c r="O87" s="81" t="s">
        <v>802</v>
      </c>
      <c r="P87" s="39" t="s">
        <v>803</v>
      </c>
      <c r="Q87" s="39" t="s">
        <v>86</v>
      </c>
      <c r="R87" s="39" t="s">
        <v>806</v>
      </c>
      <c r="S87" s="39" t="s">
        <v>806</v>
      </c>
      <c r="T87" s="39" t="s">
        <v>807</v>
      </c>
      <c r="U87" s="78" t="s">
        <v>808</v>
      </c>
      <c r="V87" s="43">
        <v>1</v>
      </c>
      <c r="W87" s="145"/>
    </row>
    <row r="88" spans="1:23" s="128" customFormat="1" ht="27" x14ac:dyDescent="0.15">
      <c r="A88" s="143" t="s">
        <v>753</v>
      </c>
      <c r="B88" s="33">
        <f t="shared" si="1"/>
        <v>76</v>
      </c>
      <c r="C88" s="130" t="s">
        <v>210</v>
      </c>
      <c r="D88" s="34" t="s">
        <v>806</v>
      </c>
      <c r="E88" s="35" t="s">
        <v>832</v>
      </c>
      <c r="F88" s="33" t="s">
        <v>783</v>
      </c>
      <c r="G88" s="33">
        <v>1</v>
      </c>
      <c r="H88" s="34">
        <v>76</v>
      </c>
      <c r="I88" s="41" t="str">
        <f ca="1">IF(INDIRECT("株式等振替制度!K51")="","",INDIRECT("株式等振替制度!K51"))</f>
        <v/>
      </c>
      <c r="J88" s="42"/>
      <c r="K88" s="38" t="s">
        <v>94</v>
      </c>
      <c r="L88" s="78"/>
      <c r="M88" s="79" t="s">
        <v>815</v>
      </c>
      <c r="N88" s="88" t="s">
        <v>605</v>
      </c>
      <c r="O88" s="81">
        <v>13</v>
      </c>
      <c r="P88" s="39" t="s">
        <v>816</v>
      </c>
      <c r="Q88" s="39" t="s">
        <v>86</v>
      </c>
      <c r="R88" s="39" t="s">
        <v>806</v>
      </c>
      <c r="S88" s="39" t="s">
        <v>806</v>
      </c>
      <c r="T88" s="39" t="s">
        <v>806</v>
      </c>
      <c r="U88" s="78" t="s">
        <v>817</v>
      </c>
      <c r="V88" s="43">
        <v>1</v>
      </c>
      <c r="W88" s="145"/>
    </row>
    <row r="89" spans="1:23" s="128" customFormat="1" ht="27" x14ac:dyDescent="0.15">
      <c r="A89" s="143" t="s">
        <v>753</v>
      </c>
      <c r="B89" s="33">
        <f t="shared" si="1"/>
        <v>77</v>
      </c>
      <c r="C89" s="130" t="s">
        <v>211</v>
      </c>
      <c r="D89" s="34" t="s">
        <v>806</v>
      </c>
      <c r="E89" s="35" t="s">
        <v>832</v>
      </c>
      <c r="F89" s="33" t="s">
        <v>778</v>
      </c>
      <c r="G89" s="33">
        <v>1</v>
      </c>
      <c r="H89" s="34">
        <v>77</v>
      </c>
      <c r="I89" s="41" t="str">
        <f ca="1">IF(INDIRECT("株式等振替制度!K52")="","",INDIRECT("株式等振替制度!K52"))</f>
        <v/>
      </c>
      <c r="J89" s="42"/>
      <c r="K89" s="38" t="s">
        <v>94</v>
      </c>
      <c r="L89" s="80" t="s">
        <v>96</v>
      </c>
      <c r="M89" s="79" t="s">
        <v>801</v>
      </c>
      <c r="N89" s="88"/>
      <c r="O89" s="81" t="s">
        <v>802</v>
      </c>
      <c r="P89" s="39" t="s">
        <v>803</v>
      </c>
      <c r="Q89" s="39" t="s">
        <v>86</v>
      </c>
      <c r="R89" s="39" t="s">
        <v>806</v>
      </c>
      <c r="S89" s="39" t="s">
        <v>806</v>
      </c>
      <c r="T89" s="39" t="s">
        <v>806</v>
      </c>
      <c r="U89" s="78" t="s">
        <v>817</v>
      </c>
      <c r="V89" s="43">
        <v>1</v>
      </c>
      <c r="W89" s="145"/>
    </row>
    <row r="90" spans="1:23" s="128" customFormat="1" x14ac:dyDescent="0.15">
      <c r="A90" s="143" t="s">
        <v>753</v>
      </c>
      <c r="B90" s="33">
        <f t="shared" si="1"/>
        <v>78</v>
      </c>
      <c r="C90" s="130" t="s">
        <v>212</v>
      </c>
      <c r="D90" s="34" t="s">
        <v>806</v>
      </c>
      <c r="E90" s="35" t="s">
        <v>832</v>
      </c>
      <c r="F90" s="33" t="s">
        <v>783</v>
      </c>
      <c r="G90" s="33">
        <v>1</v>
      </c>
      <c r="H90" s="34">
        <v>78</v>
      </c>
      <c r="I90" s="41"/>
      <c r="J90" s="42"/>
      <c r="K90" s="38"/>
      <c r="L90" s="78"/>
      <c r="M90" s="79"/>
      <c r="N90" s="88"/>
      <c r="O90" s="81"/>
      <c r="P90" s="39" t="s">
        <v>816</v>
      </c>
      <c r="Q90" s="39" t="s">
        <v>86</v>
      </c>
      <c r="R90" s="39" t="s">
        <v>780</v>
      </c>
      <c r="S90" s="39" t="s">
        <v>780</v>
      </c>
      <c r="T90" s="39" t="s">
        <v>807</v>
      </c>
      <c r="U90" s="78" t="s">
        <v>781</v>
      </c>
      <c r="V90" s="43">
        <v>1</v>
      </c>
      <c r="W90" s="145"/>
    </row>
    <row r="91" spans="1:23" s="128" customFormat="1" ht="27" x14ac:dyDescent="0.15">
      <c r="A91" s="143" t="s">
        <v>753</v>
      </c>
      <c r="B91" s="33">
        <f t="shared" si="1"/>
        <v>79</v>
      </c>
      <c r="C91" s="130" t="s">
        <v>213</v>
      </c>
      <c r="D91" s="34" t="s">
        <v>780</v>
      </c>
      <c r="E91" s="35" t="s">
        <v>823</v>
      </c>
      <c r="F91" s="33" t="s">
        <v>783</v>
      </c>
      <c r="G91" s="33">
        <v>1</v>
      </c>
      <c r="H91" s="34">
        <v>79</v>
      </c>
      <c r="I91" s="41" t="str">
        <f ca="1">IF(INDIRECT("株式等振替制度!K53")="","",INDIRECT("株式等振替制度!K53"))</f>
        <v/>
      </c>
      <c r="J91" s="42"/>
      <c r="K91" s="38" t="s">
        <v>94</v>
      </c>
      <c r="L91" s="78"/>
      <c r="M91" s="79" t="s">
        <v>826</v>
      </c>
      <c r="N91" s="88" t="s">
        <v>605</v>
      </c>
      <c r="O91" s="81">
        <v>8</v>
      </c>
      <c r="P91" s="39" t="s">
        <v>816</v>
      </c>
      <c r="Q91" s="39" t="s">
        <v>86</v>
      </c>
      <c r="R91" s="39" t="s">
        <v>780</v>
      </c>
      <c r="S91" s="39" t="s">
        <v>780</v>
      </c>
      <c r="T91" s="39" t="s">
        <v>807</v>
      </c>
      <c r="U91" s="78" t="s">
        <v>817</v>
      </c>
      <c r="V91" s="43">
        <v>1</v>
      </c>
      <c r="W91" s="145"/>
    </row>
    <row r="92" spans="1:23" s="128" customFormat="1" ht="27" x14ac:dyDescent="0.15">
      <c r="A92" s="143" t="s">
        <v>753</v>
      </c>
      <c r="B92" s="33">
        <f t="shared" si="1"/>
        <v>80</v>
      </c>
      <c r="C92" s="130" t="s">
        <v>214</v>
      </c>
      <c r="D92" s="34" t="s">
        <v>807</v>
      </c>
      <c r="E92" s="35" t="s">
        <v>820</v>
      </c>
      <c r="F92" s="33" t="s">
        <v>783</v>
      </c>
      <c r="G92" s="33">
        <v>1</v>
      </c>
      <c r="H92" s="34">
        <v>80</v>
      </c>
      <c r="I92" s="41" t="str">
        <f ca="1">IF(INDIRECT("株式等振替制度!K54")="","",INDIRECT("株式等振替制度!K54"))</f>
        <v/>
      </c>
      <c r="J92" s="42"/>
      <c r="K92" s="38" t="s">
        <v>94</v>
      </c>
      <c r="L92" s="80" t="s">
        <v>96</v>
      </c>
      <c r="M92" s="79" t="s">
        <v>801</v>
      </c>
      <c r="N92" s="88"/>
      <c r="O92" s="81" t="s">
        <v>802</v>
      </c>
      <c r="P92" s="39" t="s">
        <v>803</v>
      </c>
      <c r="Q92" s="39" t="s">
        <v>86</v>
      </c>
      <c r="R92" s="39" t="s">
        <v>807</v>
      </c>
      <c r="S92" s="39" t="s">
        <v>807</v>
      </c>
      <c r="T92" s="39" t="s">
        <v>807</v>
      </c>
      <c r="U92" s="78" t="s">
        <v>817</v>
      </c>
      <c r="V92" s="43">
        <v>1</v>
      </c>
      <c r="W92" s="145"/>
    </row>
    <row r="93" spans="1:23" s="128" customFormat="1" ht="27" x14ac:dyDescent="0.15">
      <c r="A93" s="143" t="s">
        <v>753</v>
      </c>
      <c r="B93" s="33">
        <f t="shared" si="1"/>
        <v>81</v>
      </c>
      <c r="C93" s="130" t="s">
        <v>229</v>
      </c>
      <c r="D93" s="34" t="s">
        <v>807</v>
      </c>
      <c r="E93" s="35" t="s">
        <v>820</v>
      </c>
      <c r="F93" s="33" t="s">
        <v>783</v>
      </c>
      <c r="G93" s="33">
        <v>1</v>
      </c>
      <c r="H93" s="34">
        <v>81</v>
      </c>
      <c r="I93" s="41" t="str">
        <f ca="1">IF(INDIRECT("株式等振替制度!E58")="","",INDIRECT("株式等振替制度!E58"))</f>
        <v/>
      </c>
      <c r="J93" s="42"/>
      <c r="K93" s="38" t="s">
        <v>94</v>
      </c>
      <c r="L93" s="80" t="s">
        <v>96</v>
      </c>
      <c r="M93" s="79" t="s">
        <v>801</v>
      </c>
      <c r="N93" s="88"/>
      <c r="O93" s="81" t="s">
        <v>802</v>
      </c>
      <c r="P93" s="39" t="s">
        <v>803</v>
      </c>
      <c r="Q93" s="39" t="s">
        <v>86</v>
      </c>
      <c r="R93" s="39" t="s">
        <v>780</v>
      </c>
      <c r="S93" s="39" t="s">
        <v>780</v>
      </c>
      <c r="T93" s="39" t="s">
        <v>780</v>
      </c>
      <c r="U93" s="78" t="s">
        <v>781</v>
      </c>
      <c r="V93" s="43">
        <v>1</v>
      </c>
      <c r="W93" s="145"/>
    </row>
    <row r="94" spans="1:23" s="128" customFormat="1" ht="27" x14ac:dyDescent="0.15">
      <c r="A94" s="143" t="s">
        <v>753</v>
      </c>
      <c r="B94" s="33">
        <f t="shared" si="1"/>
        <v>82</v>
      </c>
      <c r="C94" s="130" t="s">
        <v>230</v>
      </c>
      <c r="D94" s="34" t="s">
        <v>780</v>
      </c>
      <c r="E94" s="35" t="s">
        <v>823</v>
      </c>
      <c r="F94" s="33" t="s">
        <v>783</v>
      </c>
      <c r="G94" s="33">
        <v>1</v>
      </c>
      <c r="H94" s="34">
        <v>82</v>
      </c>
      <c r="I94" s="41" t="str">
        <f ca="1">IF(INDIRECT("株式等振替制度!E59")="","",INDIRECT("株式等振替制度!E59"))</f>
        <v/>
      </c>
      <c r="J94" s="42"/>
      <c r="K94" s="38" t="s">
        <v>94</v>
      </c>
      <c r="L94" s="80" t="s">
        <v>96</v>
      </c>
      <c r="M94" s="79" t="s">
        <v>801</v>
      </c>
      <c r="N94" s="88"/>
      <c r="O94" s="81" t="s">
        <v>802</v>
      </c>
      <c r="P94" s="39" t="s">
        <v>803</v>
      </c>
      <c r="Q94" s="39" t="s">
        <v>86</v>
      </c>
      <c r="R94" s="39" t="s">
        <v>780</v>
      </c>
      <c r="S94" s="39" t="s">
        <v>780</v>
      </c>
      <c r="T94" s="39" t="s">
        <v>780</v>
      </c>
      <c r="U94" s="78" t="s">
        <v>817</v>
      </c>
      <c r="V94" s="43">
        <v>1</v>
      </c>
      <c r="W94" s="145"/>
    </row>
    <row r="95" spans="1:23" s="128" customFormat="1" ht="27" x14ac:dyDescent="0.15">
      <c r="A95" s="143" t="s">
        <v>753</v>
      </c>
      <c r="B95" s="33">
        <f t="shared" si="1"/>
        <v>83</v>
      </c>
      <c r="C95" s="130" t="s">
        <v>231</v>
      </c>
      <c r="D95" s="34" t="s">
        <v>807</v>
      </c>
      <c r="E95" s="35" t="s">
        <v>809</v>
      </c>
      <c r="F95" s="33" t="s">
        <v>783</v>
      </c>
      <c r="G95" s="33">
        <v>1</v>
      </c>
      <c r="H95" s="34">
        <v>83</v>
      </c>
      <c r="I95" s="41" t="str">
        <f ca="1">IF(INDIRECT("株式等振替制度!E60")="","",INDIRECT("株式等振替制度!E60"))</f>
        <v/>
      </c>
      <c r="J95" s="42"/>
      <c r="K95" s="38" t="s">
        <v>94</v>
      </c>
      <c r="L95" s="78"/>
      <c r="M95" s="79" t="s">
        <v>815</v>
      </c>
      <c r="N95" s="88" t="s">
        <v>605</v>
      </c>
      <c r="O95" s="81">
        <v>13</v>
      </c>
      <c r="P95" s="39" t="s">
        <v>816</v>
      </c>
      <c r="Q95" s="39" t="s">
        <v>86</v>
      </c>
      <c r="R95" s="39" t="s">
        <v>807</v>
      </c>
      <c r="S95" s="39" t="s">
        <v>807</v>
      </c>
      <c r="T95" s="39" t="s">
        <v>807</v>
      </c>
      <c r="U95" s="78" t="s">
        <v>817</v>
      </c>
      <c r="V95" s="43">
        <v>1</v>
      </c>
      <c r="W95" s="145"/>
    </row>
    <row r="96" spans="1:23" s="128" customFormat="1" ht="27" x14ac:dyDescent="0.15">
      <c r="A96" s="143" t="s">
        <v>753</v>
      </c>
      <c r="B96" s="33">
        <f t="shared" si="1"/>
        <v>84</v>
      </c>
      <c r="C96" s="130" t="s">
        <v>232</v>
      </c>
      <c r="D96" s="34" t="s">
        <v>807</v>
      </c>
      <c r="E96" s="35" t="s">
        <v>809</v>
      </c>
      <c r="F96" s="33" t="s">
        <v>783</v>
      </c>
      <c r="G96" s="33">
        <v>1</v>
      </c>
      <c r="H96" s="34">
        <v>84</v>
      </c>
      <c r="I96" s="41" t="str">
        <f ca="1">IF(INDIRECT("株式等振替制度!E61")="","",INDIRECT("株式等振替制度!E61"))</f>
        <v/>
      </c>
      <c r="J96" s="42"/>
      <c r="K96" s="38" t="s">
        <v>94</v>
      </c>
      <c r="L96" s="80" t="s">
        <v>96</v>
      </c>
      <c r="M96" s="79" t="s">
        <v>801</v>
      </c>
      <c r="N96" s="88"/>
      <c r="O96" s="81" t="s">
        <v>802</v>
      </c>
      <c r="P96" s="39" t="s">
        <v>803</v>
      </c>
      <c r="Q96" s="39" t="s">
        <v>86</v>
      </c>
      <c r="R96" s="39" t="s">
        <v>807</v>
      </c>
      <c r="S96" s="39" t="s">
        <v>807</v>
      </c>
      <c r="T96" s="39" t="s">
        <v>807</v>
      </c>
      <c r="U96" s="78" t="s">
        <v>817</v>
      </c>
      <c r="V96" s="43">
        <v>1</v>
      </c>
      <c r="W96" s="145"/>
    </row>
    <row r="97" spans="1:23" s="128" customFormat="1" ht="27" x14ac:dyDescent="0.15">
      <c r="A97" s="143" t="s">
        <v>753</v>
      </c>
      <c r="B97" s="33">
        <f t="shared" si="1"/>
        <v>85</v>
      </c>
      <c r="C97" s="130" t="s">
        <v>233</v>
      </c>
      <c r="D97" s="34" t="s">
        <v>807</v>
      </c>
      <c r="E97" s="35" t="s">
        <v>823</v>
      </c>
      <c r="F97" s="33" t="s">
        <v>783</v>
      </c>
      <c r="G97" s="33">
        <v>1</v>
      </c>
      <c r="H97" s="34">
        <v>85</v>
      </c>
      <c r="I97" s="41"/>
      <c r="J97" s="42"/>
      <c r="K97" s="38" t="s">
        <v>94</v>
      </c>
      <c r="L97" s="78" t="s">
        <v>833</v>
      </c>
      <c r="M97" s="79" t="s">
        <v>815</v>
      </c>
      <c r="N97" s="88"/>
      <c r="O97" s="81">
        <v>13</v>
      </c>
      <c r="P97" s="39" t="s">
        <v>830</v>
      </c>
      <c r="Q97" s="39" t="s">
        <v>86</v>
      </c>
      <c r="R97" s="39" t="s">
        <v>780</v>
      </c>
      <c r="S97" s="39" t="s">
        <v>807</v>
      </c>
      <c r="T97" s="39" t="s">
        <v>807</v>
      </c>
      <c r="U97" s="78" t="s">
        <v>817</v>
      </c>
      <c r="V97" s="43">
        <v>1</v>
      </c>
      <c r="W97" s="145"/>
    </row>
    <row r="98" spans="1:23" s="128" customFormat="1" ht="27" x14ac:dyDescent="0.15">
      <c r="A98" s="143" t="s">
        <v>753</v>
      </c>
      <c r="B98" s="33">
        <f t="shared" si="1"/>
        <v>86</v>
      </c>
      <c r="C98" s="130" t="s">
        <v>234</v>
      </c>
      <c r="D98" s="34" t="s">
        <v>807</v>
      </c>
      <c r="E98" s="35" t="s">
        <v>809</v>
      </c>
      <c r="F98" s="33" t="s">
        <v>783</v>
      </c>
      <c r="G98" s="33">
        <v>1</v>
      </c>
      <c r="H98" s="34">
        <v>86</v>
      </c>
      <c r="I98" s="41" t="str">
        <f ca="1">IF(INDIRECT("株式等振替制度!E62")="","",INDIRECT("株式等振替制度!E62"))</f>
        <v/>
      </c>
      <c r="J98" s="42"/>
      <c r="K98" s="38" t="s">
        <v>94</v>
      </c>
      <c r="L98" s="78"/>
      <c r="M98" s="79" t="s">
        <v>815</v>
      </c>
      <c r="N98" s="88" t="s">
        <v>605</v>
      </c>
      <c r="O98" s="81">
        <v>8</v>
      </c>
      <c r="P98" s="39" t="s">
        <v>816</v>
      </c>
      <c r="Q98" s="39" t="s">
        <v>86</v>
      </c>
      <c r="R98" s="39" t="s">
        <v>807</v>
      </c>
      <c r="S98" s="39" t="s">
        <v>807</v>
      </c>
      <c r="T98" s="39" t="s">
        <v>807</v>
      </c>
      <c r="U98" s="78" t="s">
        <v>817</v>
      </c>
      <c r="V98" s="43">
        <v>1</v>
      </c>
      <c r="W98" s="145"/>
    </row>
    <row r="99" spans="1:23" s="128" customFormat="1" ht="27" x14ac:dyDescent="0.15">
      <c r="A99" s="143" t="s">
        <v>753</v>
      </c>
      <c r="B99" s="33">
        <f t="shared" si="1"/>
        <v>87</v>
      </c>
      <c r="C99" s="130" t="s">
        <v>235</v>
      </c>
      <c r="D99" s="34" t="s">
        <v>807</v>
      </c>
      <c r="E99" s="35" t="s">
        <v>809</v>
      </c>
      <c r="F99" s="33" t="s">
        <v>783</v>
      </c>
      <c r="G99" s="33">
        <v>1</v>
      </c>
      <c r="H99" s="34">
        <v>87</v>
      </c>
      <c r="I99" s="41" t="str">
        <f ca="1">IF(INDIRECT("株式等振替制度!E63")="","",INDIRECT("株式等振替制度!E63"))</f>
        <v/>
      </c>
      <c r="J99" s="42"/>
      <c r="K99" s="38" t="s">
        <v>94</v>
      </c>
      <c r="L99" s="80" t="s">
        <v>96</v>
      </c>
      <c r="M99" s="79" t="s">
        <v>815</v>
      </c>
      <c r="N99" s="88"/>
      <c r="O99" s="81" t="s">
        <v>818</v>
      </c>
      <c r="P99" s="39" t="s">
        <v>816</v>
      </c>
      <c r="Q99" s="39" t="s">
        <v>86</v>
      </c>
      <c r="R99" s="39" t="s">
        <v>806</v>
      </c>
      <c r="S99" s="39" t="s">
        <v>806</v>
      </c>
      <c r="T99" s="39" t="s">
        <v>806</v>
      </c>
      <c r="U99" s="78" t="s">
        <v>808</v>
      </c>
      <c r="V99" s="43">
        <v>1</v>
      </c>
      <c r="W99" s="145"/>
    </row>
    <row r="100" spans="1:23" s="128" customFormat="1" ht="27" x14ac:dyDescent="0.15">
      <c r="A100" s="143" t="s">
        <v>753</v>
      </c>
      <c r="B100" s="33">
        <f t="shared" si="1"/>
        <v>88</v>
      </c>
      <c r="C100" s="130" t="s">
        <v>236</v>
      </c>
      <c r="D100" s="34" t="s">
        <v>806</v>
      </c>
      <c r="E100" s="35" t="s">
        <v>809</v>
      </c>
      <c r="F100" s="33" t="s">
        <v>783</v>
      </c>
      <c r="G100" s="33">
        <v>1</v>
      </c>
      <c r="H100" s="34">
        <v>88</v>
      </c>
      <c r="I100" s="41" t="str">
        <f ca="1">IF(INDIRECT("株式等振替制度!K58")="","",INDIRECT("株式等振替制度!K58"))</f>
        <v/>
      </c>
      <c r="J100" s="42"/>
      <c r="K100" s="38" t="s">
        <v>94</v>
      </c>
      <c r="L100" s="80" t="s">
        <v>96</v>
      </c>
      <c r="M100" s="79" t="s">
        <v>801</v>
      </c>
      <c r="N100" s="88"/>
      <c r="O100" s="81" t="s">
        <v>802</v>
      </c>
      <c r="P100" s="39" t="s">
        <v>803</v>
      </c>
      <c r="Q100" s="39" t="s">
        <v>86</v>
      </c>
      <c r="R100" s="39" t="s">
        <v>806</v>
      </c>
      <c r="S100" s="39" t="s">
        <v>806</v>
      </c>
      <c r="T100" s="39" t="s">
        <v>806</v>
      </c>
      <c r="U100" s="78" t="s">
        <v>808</v>
      </c>
      <c r="V100" s="43">
        <v>1</v>
      </c>
      <c r="W100" s="145"/>
    </row>
    <row r="101" spans="1:23" s="128" customFormat="1" ht="27" x14ac:dyDescent="0.15">
      <c r="A101" s="143" t="s">
        <v>753</v>
      </c>
      <c r="B101" s="33">
        <f t="shared" si="1"/>
        <v>89</v>
      </c>
      <c r="C101" s="130" t="s">
        <v>237</v>
      </c>
      <c r="D101" s="34" t="s">
        <v>776</v>
      </c>
      <c r="E101" s="35" t="s">
        <v>820</v>
      </c>
      <c r="F101" s="33" t="s">
        <v>783</v>
      </c>
      <c r="G101" s="33">
        <v>1</v>
      </c>
      <c r="H101" s="34">
        <v>89</v>
      </c>
      <c r="I101" s="41" t="str">
        <f ca="1">IF(INDIRECT("株式等振替制度!K59")="","",INDIRECT("株式等振替制度!K59"))</f>
        <v/>
      </c>
      <c r="J101" s="42"/>
      <c r="K101" s="38" t="s">
        <v>94</v>
      </c>
      <c r="L101" s="80" t="s">
        <v>96</v>
      </c>
      <c r="M101" s="79" t="s">
        <v>815</v>
      </c>
      <c r="N101" s="88"/>
      <c r="O101" s="81" t="s">
        <v>818</v>
      </c>
      <c r="P101" s="39" t="s">
        <v>803</v>
      </c>
      <c r="Q101" s="39" t="s">
        <v>86</v>
      </c>
      <c r="R101" s="39" t="s">
        <v>780</v>
      </c>
      <c r="S101" s="39" t="s">
        <v>780</v>
      </c>
      <c r="T101" s="39" t="s">
        <v>780</v>
      </c>
      <c r="U101" s="78" t="s">
        <v>781</v>
      </c>
      <c r="V101" s="43">
        <v>1</v>
      </c>
      <c r="W101" s="145"/>
    </row>
    <row r="102" spans="1:23" s="128" customFormat="1" ht="27" x14ac:dyDescent="0.15">
      <c r="A102" s="143" t="s">
        <v>753</v>
      </c>
      <c r="B102" s="33">
        <f t="shared" si="1"/>
        <v>90</v>
      </c>
      <c r="C102" s="130" t="s">
        <v>238</v>
      </c>
      <c r="D102" s="34" t="s">
        <v>780</v>
      </c>
      <c r="E102" s="35" t="s">
        <v>823</v>
      </c>
      <c r="F102" s="33" t="s">
        <v>783</v>
      </c>
      <c r="G102" s="33">
        <v>1</v>
      </c>
      <c r="H102" s="34">
        <v>90</v>
      </c>
      <c r="I102" s="41" t="str">
        <f ca="1">IF(INDIRECT("株式等振替制度!K60")="","",INDIRECT("株式等振替制度!K60"))</f>
        <v/>
      </c>
      <c r="J102" s="42"/>
      <c r="K102" s="38" t="s">
        <v>94</v>
      </c>
      <c r="L102" s="78"/>
      <c r="M102" s="79" t="s">
        <v>815</v>
      </c>
      <c r="N102" s="88" t="s">
        <v>605</v>
      </c>
      <c r="O102" s="81">
        <v>13</v>
      </c>
      <c r="P102" s="39" t="s">
        <v>816</v>
      </c>
      <c r="Q102" s="39" t="s">
        <v>86</v>
      </c>
      <c r="R102" s="39" t="s">
        <v>780</v>
      </c>
      <c r="S102" s="39" t="s">
        <v>780</v>
      </c>
      <c r="T102" s="39" t="s">
        <v>780</v>
      </c>
      <c r="U102" s="78" t="s">
        <v>781</v>
      </c>
      <c r="V102" s="43">
        <v>1</v>
      </c>
      <c r="W102" s="145"/>
    </row>
    <row r="103" spans="1:23" s="128" customFormat="1" ht="27" x14ac:dyDescent="0.15">
      <c r="A103" s="143" t="s">
        <v>753</v>
      </c>
      <c r="B103" s="33">
        <f t="shared" si="1"/>
        <v>91</v>
      </c>
      <c r="C103" s="130" t="s">
        <v>239</v>
      </c>
      <c r="D103" s="34" t="s">
        <v>780</v>
      </c>
      <c r="E103" s="35" t="s">
        <v>823</v>
      </c>
      <c r="F103" s="33" t="s">
        <v>812</v>
      </c>
      <c r="G103" s="33">
        <v>1</v>
      </c>
      <c r="H103" s="34">
        <v>91</v>
      </c>
      <c r="I103" s="41" t="str">
        <f ca="1">IF(INDIRECT("株式等振替制度!K61")="","",INDIRECT("株式等振替制度!K61"))</f>
        <v/>
      </c>
      <c r="J103" s="42"/>
      <c r="K103" s="38" t="s">
        <v>94</v>
      </c>
      <c r="L103" s="80" t="s">
        <v>96</v>
      </c>
      <c r="M103" s="79" t="s">
        <v>801</v>
      </c>
      <c r="N103" s="88"/>
      <c r="O103" s="81" t="s">
        <v>802</v>
      </c>
      <c r="P103" s="39" t="s">
        <v>803</v>
      </c>
      <c r="Q103" s="39" t="s">
        <v>86</v>
      </c>
      <c r="R103" s="39" t="s">
        <v>780</v>
      </c>
      <c r="S103" s="39" t="s">
        <v>807</v>
      </c>
      <c r="T103" s="39" t="s">
        <v>780</v>
      </c>
      <c r="U103" s="78" t="s">
        <v>781</v>
      </c>
      <c r="V103" s="43">
        <v>1</v>
      </c>
      <c r="W103" s="145"/>
    </row>
    <row r="104" spans="1:23" s="128" customFormat="1" ht="27" x14ac:dyDescent="0.15">
      <c r="A104" s="143" t="s">
        <v>753</v>
      </c>
      <c r="B104" s="33">
        <f t="shared" si="1"/>
        <v>92</v>
      </c>
      <c r="C104" s="130" t="s">
        <v>240</v>
      </c>
      <c r="D104" s="34" t="s">
        <v>780</v>
      </c>
      <c r="E104" s="35" t="s">
        <v>823</v>
      </c>
      <c r="F104" s="33" t="s">
        <v>783</v>
      </c>
      <c r="G104" s="33">
        <v>1</v>
      </c>
      <c r="H104" s="34">
        <v>92</v>
      </c>
      <c r="I104" s="41"/>
      <c r="J104" s="42"/>
      <c r="K104" s="38" t="s">
        <v>94</v>
      </c>
      <c r="L104" s="78" t="s">
        <v>833</v>
      </c>
      <c r="M104" s="79" t="s">
        <v>810</v>
      </c>
      <c r="N104" s="88"/>
      <c r="O104" s="81">
        <v>13</v>
      </c>
      <c r="P104" s="39" t="s">
        <v>816</v>
      </c>
      <c r="Q104" s="39" t="s">
        <v>86</v>
      </c>
      <c r="R104" s="39" t="s">
        <v>780</v>
      </c>
      <c r="S104" s="39" t="s">
        <v>780</v>
      </c>
      <c r="T104" s="39" t="s">
        <v>780</v>
      </c>
      <c r="U104" s="78" t="s">
        <v>781</v>
      </c>
      <c r="V104" s="43">
        <v>1</v>
      </c>
      <c r="W104" s="145"/>
    </row>
    <row r="105" spans="1:23" s="128" customFormat="1" ht="27" x14ac:dyDescent="0.15">
      <c r="A105" s="143" t="s">
        <v>753</v>
      </c>
      <c r="B105" s="33">
        <f t="shared" si="1"/>
        <v>93</v>
      </c>
      <c r="C105" s="130" t="s">
        <v>241</v>
      </c>
      <c r="D105" s="34" t="s">
        <v>780</v>
      </c>
      <c r="E105" s="35" t="s">
        <v>823</v>
      </c>
      <c r="F105" s="33" t="s">
        <v>783</v>
      </c>
      <c r="G105" s="33">
        <v>1</v>
      </c>
      <c r="H105" s="34">
        <v>93</v>
      </c>
      <c r="I105" s="41" t="str">
        <f ca="1">IF(INDIRECT("株式等振替制度!K62")="","",INDIRECT("株式等振替制度!K62"))</f>
        <v/>
      </c>
      <c r="J105" s="42"/>
      <c r="K105" s="38" t="s">
        <v>94</v>
      </c>
      <c r="L105" s="78"/>
      <c r="M105" s="79" t="s">
        <v>815</v>
      </c>
      <c r="N105" s="88" t="s">
        <v>605</v>
      </c>
      <c r="O105" s="81">
        <v>8</v>
      </c>
      <c r="P105" s="39" t="s">
        <v>816</v>
      </c>
      <c r="Q105" s="39" t="s">
        <v>86</v>
      </c>
      <c r="R105" s="39" t="s">
        <v>780</v>
      </c>
      <c r="S105" s="39" t="s">
        <v>807</v>
      </c>
      <c r="T105" s="39" t="s">
        <v>807</v>
      </c>
      <c r="U105" s="78" t="s">
        <v>817</v>
      </c>
      <c r="V105" s="43">
        <v>1</v>
      </c>
      <c r="W105" s="145"/>
    </row>
    <row r="106" spans="1:23" s="128" customFormat="1" ht="27" x14ac:dyDescent="0.15">
      <c r="A106" s="143" t="s">
        <v>753</v>
      </c>
      <c r="B106" s="33">
        <f t="shared" si="1"/>
        <v>94</v>
      </c>
      <c r="C106" s="130" t="s">
        <v>242</v>
      </c>
      <c r="D106" s="34" t="s">
        <v>776</v>
      </c>
      <c r="E106" s="35" t="s">
        <v>820</v>
      </c>
      <c r="F106" s="33" t="s">
        <v>783</v>
      </c>
      <c r="G106" s="33">
        <v>1</v>
      </c>
      <c r="H106" s="34">
        <v>94</v>
      </c>
      <c r="I106" s="41" t="str">
        <f ca="1">IF(INDIRECT("株式等振替制度!K63")="","",INDIRECT("株式等振替制度!K63"))</f>
        <v/>
      </c>
      <c r="J106" s="42"/>
      <c r="K106" s="38" t="s">
        <v>94</v>
      </c>
      <c r="L106" s="80" t="s">
        <v>96</v>
      </c>
      <c r="M106" s="79" t="s">
        <v>801</v>
      </c>
      <c r="N106" s="88"/>
      <c r="O106" s="81" t="s">
        <v>802</v>
      </c>
      <c r="P106" s="39" t="s">
        <v>803</v>
      </c>
      <c r="Q106" s="39" t="s">
        <v>86</v>
      </c>
      <c r="R106" s="39" t="s">
        <v>780</v>
      </c>
      <c r="S106" s="39" t="s">
        <v>780</v>
      </c>
      <c r="T106" s="39" t="s">
        <v>780</v>
      </c>
      <c r="U106" s="78" t="s">
        <v>781</v>
      </c>
      <c r="V106" s="43">
        <v>1</v>
      </c>
      <c r="W106" s="145"/>
    </row>
    <row r="107" spans="1:23" s="128" customFormat="1" ht="27" x14ac:dyDescent="0.15">
      <c r="A107" s="143" t="s">
        <v>753</v>
      </c>
      <c r="B107" s="33">
        <f t="shared" si="1"/>
        <v>95</v>
      </c>
      <c r="C107" s="130" t="s">
        <v>243</v>
      </c>
      <c r="D107" s="34" t="s">
        <v>780</v>
      </c>
      <c r="E107" s="35" t="s">
        <v>823</v>
      </c>
      <c r="F107" s="33" t="s">
        <v>783</v>
      </c>
      <c r="G107" s="33">
        <v>1</v>
      </c>
      <c r="H107" s="34">
        <v>95</v>
      </c>
      <c r="I107" s="41" t="str">
        <f ca="1">IF(INDIRECT("株式等振替制度!E67")="","",INDIRECT("株式等振替制度!E67"))</f>
        <v/>
      </c>
      <c r="J107" s="42"/>
      <c r="K107" s="38" t="s">
        <v>94</v>
      </c>
      <c r="L107" s="80" t="s">
        <v>96</v>
      </c>
      <c r="M107" s="79" t="s">
        <v>801</v>
      </c>
      <c r="N107" s="88"/>
      <c r="O107" s="81" t="s">
        <v>802</v>
      </c>
      <c r="P107" s="39" t="s">
        <v>803</v>
      </c>
      <c r="Q107" s="39" t="s">
        <v>86</v>
      </c>
      <c r="R107" s="39" t="s">
        <v>780</v>
      </c>
      <c r="S107" s="39" t="s">
        <v>776</v>
      </c>
      <c r="T107" s="39" t="s">
        <v>807</v>
      </c>
      <c r="U107" s="78" t="s">
        <v>817</v>
      </c>
      <c r="V107" s="43">
        <v>1</v>
      </c>
      <c r="W107" s="145"/>
    </row>
    <row r="108" spans="1:23" s="128" customFormat="1" ht="27" x14ac:dyDescent="0.15">
      <c r="A108" s="143" t="s">
        <v>753</v>
      </c>
      <c r="B108" s="33">
        <f t="shared" si="1"/>
        <v>96</v>
      </c>
      <c r="C108" s="130" t="s">
        <v>244</v>
      </c>
      <c r="D108" s="34" t="s">
        <v>807</v>
      </c>
      <c r="E108" s="35" t="s">
        <v>809</v>
      </c>
      <c r="F108" s="33" t="s">
        <v>783</v>
      </c>
      <c r="G108" s="33">
        <v>1</v>
      </c>
      <c r="H108" s="34">
        <v>96</v>
      </c>
      <c r="I108" s="41" t="str">
        <f ca="1">IF(INDIRECT("株式等振替制度!E68")="","",INDIRECT("株式等振替制度!E68"))</f>
        <v/>
      </c>
      <c r="J108" s="42"/>
      <c r="K108" s="38" t="s">
        <v>94</v>
      </c>
      <c r="L108" s="80" t="s">
        <v>96</v>
      </c>
      <c r="M108" s="79" t="s">
        <v>801</v>
      </c>
      <c r="N108" s="88"/>
      <c r="O108" s="81" t="s">
        <v>802</v>
      </c>
      <c r="P108" s="39" t="s">
        <v>803</v>
      </c>
      <c r="Q108" s="39" t="s">
        <v>86</v>
      </c>
      <c r="R108" s="39" t="s">
        <v>780</v>
      </c>
      <c r="S108" s="39" t="s">
        <v>780</v>
      </c>
      <c r="T108" s="39" t="s">
        <v>780</v>
      </c>
      <c r="U108" s="78" t="s">
        <v>781</v>
      </c>
      <c r="V108" s="43">
        <v>1</v>
      </c>
      <c r="W108" s="145"/>
    </row>
    <row r="109" spans="1:23" s="128" customFormat="1" ht="27" x14ac:dyDescent="0.15">
      <c r="A109" s="143" t="s">
        <v>753</v>
      </c>
      <c r="B109" s="33">
        <f t="shared" si="1"/>
        <v>97</v>
      </c>
      <c r="C109" s="130" t="s">
        <v>245</v>
      </c>
      <c r="D109" s="34" t="s">
        <v>780</v>
      </c>
      <c r="E109" s="35" t="s">
        <v>823</v>
      </c>
      <c r="F109" s="33" t="s">
        <v>783</v>
      </c>
      <c r="G109" s="33">
        <v>1</v>
      </c>
      <c r="H109" s="34">
        <v>97</v>
      </c>
      <c r="I109" s="41" t="str">
        <f ca="1">IF(INDIRECT("株式等振替制度!E69")="","",INDIRECT("株式等振替制度!E69"))</f>
        <v/>
      </c>
      <c r="J109" s="42"/>
      <c r="K109" s="38" t="s">
        <v>94</v>
      </c>
      <c r="L109" s="78"/>
      <c r="M109" s="79" t="s">
        <v>815</v>
      </c>
      <c r="N109" s="88" t="s">
        <v>605</v>
      </c>
      <c r="O109" s="81">
        <v>13</v>
      </c>
      <c r="P109" s="39" t="s">
        <v>811</v>
      </c>
      <c r="Q109" s="39" t="s">
        <v>86</v>
      </c>
      <c r="R109" s="39" t="s">
        <v>780</v>
      </c>
      <c r="S109" s="39" t="s">
        <v>780</v>
      </c>
      <c r="T109" s="39" t="s">
        <v>807</v>
      </c>
      <c r="U109" s="78" t="s">
        <v>781</v>
      </c>
      <c r="V109" s="43">
        <v>1</v>
      </c>
      <c r="W109" s="145"/>
    </row>
    <row r="110" spans="1:23" s="128" customFormat="1" ht="27" x14ac:dyDescent="0.15">
      <c r="A110" s="143" t="s">
        <v>753</v>
      </c>
      <c r="B110" s="33">
        <f t="shared" si="1"/>
        <v>98</v>
      </c>
      <c r="C110" s="130" t="s">
        <v>246</v>
      </c>
      <c r="D110" s="34" t="s">
        <v>780</v>
      </c>
      <c r="E110" s="35" t="s">
        <v>820</v>
      </c>
      <c r="F110" s="33" t="s">
        <v>783</v>
      </c>
      <c r="G110" s="33">
        <v>1</v>
      </c>
      <c r="H110" s="34">
        <v>98</v>
      </c>
      <c r="I110" s="41" t="str">
        <f ca="1">IF(INDIRECT("株式等振替制度!K67")="","",INDIRECT("株式等振替制度!K67"))</f>
        <v/>
      </c>
      <c r="J110" s="42"/>
      <c r="K110" s="38" t="s">
        <v>94</v>
      </c>
      <c r="L110" s="80" t="s">
        <v>96</v>
      </c>
      <c r="M110" s="79" t="s">
        <v>810</v>
      </c>
      <c r="N110" s="88"/>
      <c r="O110" s="81" t="s">
        <v>818</v>
      </c>
      <c r="P110" s="39" t="s">
        <v>816</v>
      </c>
      <c r="Q110" s="39" t="s">
        <v>86</v>
      </c>
      <c r="R110" s="39" t="s">
        <v>780</v>
      </c>
      <c r="S110" s="39" t="s">
        <v>780</v>
      </c>
      <c r="T110" s="39" t="s">
        <v>780</v>
      </c>
      <c r="U110" s="78" t="s">
        <v>781</v>
      </c>
      <c r="V110" s="43">
        <v>1</v>
      </c>
      <c r="W110" s="145"/>
    </row>
    <row r="111" spans="1:23" s="128" customFormat="1" ht="27" x14ac:dyDescent="0.15">
      <c r="A111" s="143" t="s">
        <v>753</v>
      </c>
      <c r="B111" s="33">
        <f t="shared" si="1"/>
        <v>99</v>
      </c>
      <c r="C111" s="130" t="s">
        <v>247</v>
      </c>
      <c r="D111" s="34" t="s">
        <v>780</v>
      </c>
      <c r="E111" s="35" t="s">
        <v>823</v>
      </c>
      <c r="F111" s="33" t="s">
        <v>778</v>
      </c>
      <c r="G111" s="33">
        <v>1</v>
      </c>
      <c r="H111" s="34">
        <v>99</v>
      </c>
      <c r="I111" s="41" t="str">
        <f ca="1">IF(INDIRECT("株式等振替制度!K69")="","",INDIRECT("株式等振替制度!K69"))</f>
        <v/>
      </c>
      <c r="J111" s="42"/>
      <c r="K111" s="38" t="s">
        <v>94</v>
      </c>
      <c r="L111" s="78"/>
      <c r="M111" s="79" t="s">
        <v>815</v>
      </c>
      <c r="N111" s="88" t="s">
        <v>605</v>
      </c>
      <c r="O111" s="81">
        <v>13</v>
      </c>
      <c r="P111" s="39" t="s">
        <v>816</v>
      </c>
      <c r="Q111" s="39" t="s">
        <v>86</v>
      </c>
      <c r="R111" s="39" t="s">
        <v>807</v>
      </c>
      <c r="S111" s="39" t="s">
        <v>780</v>
      </c>
      <c r="T111" s="39" t="s">
        <v>780</v>
      </c>
      <c r="U111" s="78" t="s">
        <v>781</v>
      </c>
      <c r="V111" s="43">
        <v>1</v>
      </c>
      <c r="W111" s="145"/>
    </row>
    <row r="112" spans="1:23" s="128" customFormat="1" ht="27" x14ac:dyDescent="0.15">
      <c r="A112" s="143" t="s">
        <v>753</v>
      </c>
      <c r="B112" s="33">
        <f t="shared" si="1"/>
        <v>100</v>
      </c>
      <c r="C112" s="130" t="s">
        <v>248</v>
      </c>
      <c r="D112" s="34" t="s">
        <v>780</v>
      </c>
      <c r="E112" s="35" t="s">
        <v>823</v>
      </c>
      <c r="F112" s="33" t="s">
        <v>783</v>
      </c>
      <c r="G112" s="33">
        <v>1</v>
      </c>
      <c r="H112" s="34">
        <v>100</v>
      </c>
      <c r="I112" s="41"/>
      <c r="J112" s="42"/>
      <c r="K112" s="38" t="s">
        <v>94</v>
      </c>
      <c r="L112" s="78" t="s">
        <v>814</v>
      </c>
      <c r="M112" s="79" t="s">
        <v>815</v>
      </c>
      <c r="N112" s="88"/>
      <c r="O112" s="81">
        <v>13</v>
      </c>
      <c r="P112" s="39" t="s">
        <v>816</v>
      </c>
      <c r="Q112" s="39" t="s">
        <v>86</v>
      </c>
      <c r="R112" s="39" t="s">
        <v>780</v>
      </c>
      <c r="S112" s="39" t="s">
        <v>780</v>
      </c>
      <c r="T112" s="39" t="s">
        <v>780</v>
      </c>
      <c r="U112" s="78" t="s">
        <v>781</v>
      </c>
      <c r="V112" s="43">
        <v>1</v>
      </c>
      <c r="W112" s="145"/>
    </row>
    <row r="113" spans="1:23" s="128" customFormat="1" ht="27" x14ac:dyDescent="0.15">
      <c r="A113" s="143" t="s">
        <v>753</v>
      </c>
      <c r="B113" s="33">
        <f t="shared" si="1"/>
        <v>101</v>
      </c>
      <c r="C113" s="130" t="s">
        <v>249</v>
      </c>
      <c r="D113" s="34" t="s">
        <v>780</v>
      </c>
      <c r="E113" s="35" t="s">
        <v>823</v>
      </c>
      <c r="F113" s="33" t="s">
        <v>812</v>
      </c>
      <c r="G113" s="33">
        <v>1</v>
      </c>
      <c r="H113" s="34">
        <v>101</v>
      </c>
      <c r="I113" s="41" t="str">
        <f ca="1">IF(INDIRECT("株式等振替制度!K70")="","",INDIRECT("株式等振替制度!K70"))</f>
        <v/>
      </c>
      <c r="J113" s="42"/>
      <c r="K113" s="38" t="s">
        <v>94</v>
      </c>
      <c r="L113" s="78"/>
      <c r="M113" s="79" t="s">
        <v>815</v>
      </c>
      <c r="N113" s="88" t="s">
        <v>605</v>
      </c>
      <c r="O113" s="81">
        <v>8</v>
      </c>
      <c r="P113" s="39" t="s">
        <v>816</v>
      </c>
      <c r="Q113" s="39" t="s">
        <v>86</v>
      </c>
      <c r="R113" s="39" t="s">
        <v>780</v>
      </c>
      <c r="S113" s="39" t="s">
        <v>807</v>
      </c>
      <c r="T113" s="39" t="s">
        <v>807</v>
      </c>
      <c r="U113" s="78" t="s">
        <v>817</v>
      </c>
      <c r="V113" s="43">
        <v>1</v>
      </c>
      <c r="W113" s="145"/>
    </row>
    <row r="114" spans="1:23" s="128" customFormat="1" ht="27" x14ac:dyDescent="0.15">
      <c r="A114" s="143" t="s">
        <v>753</v>
      </c>
      <c r="B114" s="33">
        <f t="shared" si="1"/>
        <v>102</v>
      </c>
      <c r="C114" s="130" t="s">
        <v>250</v>
      </c>
      <c r="D114" s="34" t="s">
        <v>776</v>
      </c>
      <c r="E114" s="35" t="s">
        <v>809</v>
      </c>
      <c r="F114" s="33" t="s">
        <v>783</v>
      </c>
      <c r="G114" s="33">
        <v>1</v>
      </c>
      <c r="H114" s="34">
        <v>102</v>
      </c>
      <c r="I114" s="41" t="str">
        <f ca="1">IF(INDIRECT("株式等振替制度!K71")="","",INDIRECT("株式等振替制度!K71"))</f>
        <v/>
      </c>
      <c r="J114" s="42"/>
      <c r="K114" s="38" t="s">
        <v>94</v>
      </c>
      <c r="L114" s="80" t="s">
        <v>96</v>
      </c>
      <c r="M114" s="79" t="s">
        <v>801</v>
      </c>
      <c r="N114" s="88"/>
      <c r="O114" s="81" t="s">
        <v>802</v>
      </c>
      <c r="P114" s="39" t="s">
        <v>803</v>
      </c>
      <c r="Q114" s="39" t="s">
        <v>86</v>
      </c>
      <c r="R114" s="39" t="s">
        <v>780</v>
      </c>
      <c r="S114" s="39" t="s">
        <v>780</v>
      </c>
      <c r="T114" s="39" t="s">
        <v>780</v>
      </c>
      <c r="U114" s="78" t="s">
        <v>817</v>
      </c>
      <c r="V114" s="43">
        <v>1</v>
      </c>
      <c r="W114" s="145"/>
    </row>
    <row r="115" spans="1:23" s="128" customFormat="1" ht="27" x14ac:dyDescent="0.15">
      <c r="A115" s="143" t="s">
        <v>753</v>
      </c>
      <c r="B115" s="33">
        <f t="shared" si="1"/>
        <v>103</v>
      </c>
      <c r="C115" s="130" t="s">
        <v>251</v>
      </c>
      <c r="D115" s="34" t="s">
        <v>780</v>
      </c>
      <c r="E115" s="35" t="s">
        <v>823</v>
      </c>
      <c r="F115" s="33" t="s">
        <v>783</v>
      </c>
      <c r="G115" s="33">
        <v>1</v>
      </c>
      <c r="H115" s="34">
        <v>103</v>
      </c>
      <c r="I115" s="41" t="str">
        <f ca="1">IF(INDIRECT("株式等振替制度!E82")="○","-",IF(INDIRECT("株式等振替制度!E76")="","",INDIRECT("株式等振替制度!E76")))</f>
        <v/>
      </c>
      <c r="J115" s="42"/>
      <c r="K115" s="38" t="s">
        <v>94</v>
      </c>
      <c r="L115" s="80" t="s">
        <v>96</v>
      </c>
      <c r="M115" s="79" t="s">
        <v>801</v>
      </c>
      <c r="N115" s="88"/>
      <c r="O115" s="81" t="s">
        <v>802</v>
      </c>
      <c r="P115" s="39" t="s">
        <v>803</v>
      </c>
      <c r="Q115" s="39" t="s">
        <v>86</v>
      </c>
      <c r="R115" s="39" t="s">
        <v>780</v>
      </c>
      <c r="S115" s="39" t="s">
        <v>780</v>
      </c>
      <c r="T115" s="39" t="s">
        <v>780</v>
      </c>
      <c r="U115" s="78" t="s">
        <v>781</v>
      </c>
      <c r="V115" s="43">
        <v>1</v>
      </c>
      <c r="W115" s="145"/>
    </row>
    <row r="116" spans="1:23" s="128" customFormat="1" ht="27" x14ac:dyDescent="0.15">
      <c r="A116" s="143" t="s">
        <v>753</v>
      </c>
      <c r="B116" s="33">
        <f t="shared" si="1"/>
        <v>104</v>
      </c>
      <c r="C116" s="130" t="s">
        <v>252</v>
      </c>
      <c r="D116" s="34" t="s">
        <v>776</v>
      </c>
      <c r="E116" s="35" t="s">
        <v>820</v>
      </c>
      <c r="F116" s="33" t="s">
        <v>783</v>
      </c>
      <c r="G116" s="33">
        <v>1</v>
      </c>
      <c r="H116" s="34">
        <v>104</v>
      </c>
      <c r="I116" s="41" t="str">
        <f ca="1">IF(INDIRECT("株式等振替制度!E82")="○","-",IF(INDIRECT("株式等振替制度!E77")="","",INDIRECT("株式等振替制度!E77")))</f>
        <v/>
      </c>
      <c r="J116" s="42"/>
      <c r="K116" s="38" t="s">
        <v>94</v>
      </c>
      <c r="L116" s="80" t="s">
        <v>96</v>
      </c>
      <c r="M116" s="79" t="s">
        <v>801</v>
      </c>
      <c r="N116" s="88"/>
      <c r="O116" s="81" t="s">
        <v>818</v>
      </c>
      <c r="P116" s="39" t="s">
        <v>816</v>
      </c>
      <c r="Q116" s="39" t="s">
        <v>86</v>
      </c>
      <c r="R116" s="39" t="s">
        <v>806</v>
      </c>
      <c r="S116" s="39" t="s">
        <v>806</v>
      </c>
      <c r="T116" s="39" t="s">
        <v>806</v>
      </c>
      <c r="U116" s="78" t="s">
        <v>808</v>
      </c>
      <c r="V116" s="43">
        <v>1</v>
      </c>
      <c r="W116" s="145"/>
    </row>
    <row r="117" spans="1:23" s="128" customFormat="1" ht="27" x14ac:dyDescent="0.15">
      <c r="A117" s="143" t="s">
        <v>753</v>
      </c>
      <c r="B117" s="33">
        <f t="shared" si="1"/>
        <v>105</v>
      </c>
      <c r="C117" s="130" t="s">
        <v>253</v>
      </c>
      <c r="D117" s="34" t="s">
        <v>776</v>
      </c>
      <c r="E117" s="35" t="s">
        <v>820</v>
      </c>
      <c r="F117" s="33" t="s">
        <v>783</v>
      </c>
      <c r="G117" s="33">
        <v>1</v>
      </c>
      <c r="H117" s="34">
        <v>105</v>
      </c>
      <c r="I117" s="41" t="str">
        <f ca="1">IF(INDIRECT("株式等振替制度!E82")="○","-",IF(INDIRECT("株式等振替制度!E78")="","",INDIRECT("株式等振替制度!E78")))</f>
        <v/>
      </c>
      <c r="J117" s="42"/>
      <c r="K117" s="38" t="s">
        <v>94</v>
      </c>
      <c r="L117" s="78"/>
      <c r="M117" s="79" t="s">
        <v>810</v>
      </c>
      <c r="N117" s="88" t="s">
        <v>605</v>
      </c>
      <c r="O117" s="81">
        <v>13</v>
      </c>
      <c r="P117" s="39" t="s">
        <v>811</v>
      </c>
      <c r="Q117" s="39" t="s">
        <v>86</v>
      </c>
      <c r="R117" s="39" t="s">
        <v>776</v>
      </c>
      <c r="S117" s="39" t="s">
        <v>776</v>
      </c>
      <c r="T117" s="39" t="s">
        <v>776</v>
      </c>
      <c r="U117" s="78" t="s">
        <v>817</v>
      </c>
      <c r="V117" s="43">
        <v>1</v>
      </c>
      <c r="W117" s="145"/>
    </row>
    <row r="118" spans="1:23" s="128" customFormat="1" ht="27" x14ac:dyDescent="0.15">
      <c r="A118" s="143" t="s">
        <v>753</v>
      </c>
      <c r="B118" s="33">
        <f t="shared" si="1"/>
        <v>106</v>
      </c>
      <c r="C118" s="130" t="s">
        <v>254</v>
      </c>
      <c r="D118" s="34" t="s">
        <v>807</v>
      </c>
      <c r="E118" s="35" t="s">
        <v>809</v>
      </c>
      <c r="F118" s="33" t="s">
        <v>783</v>
      </c>
      <c r="G118" s="33">
        <v>1</v>
      </c>
      <c r="H118" s="34">
        <v>106</v>
      </c>
      <c r="I118" s="41" t="str">
        <f ca="1">IF(INDIRECT("株式等振替制度!E82")="○","-",IF(INDIRECT("株式等振替制度!E79")="","",INDIRECT("株式等振替制度!E79")))</f>
        <v/>
      </c>
      <c r="J118" s="42"/>
      <c r="K118" s="38" t="s">
        <v>94</v>
      </c>
      <c r="L118" s="80" t="s">
        <v>96</v>
      </c>
      <c r="M118" s="79" t="s">
        <v>801</v>
      </c>
      <c r="N118" s="88"/>
      <c r="O118" s="81" t="s">
        <v>802</v>
      </c>
      <c r="P118" s="39" t="s">
        <v>803</v>
      </c>
      <c r="Q118" s="39" t="s">
        <v>86</v>
      </c>
      <c r="R118" s="39" t="s">
        <v>807</v>
      </c>
      <c r="S118" s="39" t="s">
        <v>807</v>
      </c>
      <c r="T118" s="39" t="s">
        <v>807</v>
      </c>
      <c r="U118" s="78" t="s">
        <v>817</v>
      </c>
      <c r="V118" s="43">
        <v>1</v>
      </c>
      <c r="W118" s="145"/>
    </row>
    <row r="119" spans="1:23" s="128" customFormat="1" ht="27" x14ac:dyDescent="0.15">
      <c r="A119" s="143" t="s">
        <v>753</v>
      </c>
      <c r="B119" s="33">
        <f t="shared" si="1"/>
        <v>107</v>
      </c>
      <c r="C119" s="130" t="s">
        <v>255</v>
      </c>
      <c r="D119" s="34" t="s">
        <v>807</v>
      </c>
      <c r="E119" s="35" t="s">
        <v>809</v>
      </c>
      <c r="F119" s="33" t="s">
        <v>783</v>
      </c>
      <c r="G119" s="33">
        <v>1</v>
      </c>
      <c r="H119" s="34">
        <v>107</v>
      </c>
      <c r="I119" s="41"/>
      <c r="J119" s="42"/>
      <c r="K119" s="38" t="s">
        <v>94</v>
      </c>
      <c r="L119" s="78" t="s">
        <v>814</v>
      </c>
      <c r="M119" s="79" t="s">
        <v>815</v>
      </c>
      <c r="N119" s="88"/>
      <c r="O119" s="81">
        <v>13</v>
      </c>
      <c r="P119" s="39" t="s">
        <v>816</v>
      </c>
      <c r="Q119" s="39" t="s">
        <v>86</v>
      </c>
      <c r="R119" s="39" t="s">
        <v>807</v>
      </c>
      <c r="S119" s="39" t="s">
        <v>807</v>
      </c>
      <c r="T119" s="39" t="s">
        <v>807</v>
      </c>
      <c r="U119" s="78" t="s">
        <v>817</v>
      </c>
      <c r="V119" s="43">
        <v>1</v>
      </c>
      <c r="W119" s="145"/>
    </row>
    <row r="120" spans="1:23" s="128" customFormat="1" ht="27" x14ac:dyDescent="0.15">
      <c r="A120" s="143" t="s">
        <v>753</v>
      </c>
      <c r="B120" s="33">
        <f t="shared" si="1"/>
        <v>108</v>
      </c>
      <c r="C120" s="130" t="s">
        <v>256</v>
      </c>
      <c r="D120" s="34" t="s">
        <v>807</v>
      </c>
      <c r="E120" s="35" t="s">
        <v>809</v>
      </c>
      <c r="F120" s="33" t="s">
        <v>783</v>
      </c>
      <c r="G120" s="33">
        <v>1</v>
      </c>
      <c r="H120" s="34">
        <v>108</v>
      </c>
      <c r="I120" s="41" t="str">
        <f ca="1">IF(INDIRECT("株式等振替制度!E82")="○","-",IF(INDIRECT("株式等振替制度!E80")="","",INDIRECT("株式等振替制度!E80")))</f>
        <v/>
      </c>
      <c r="J120" s="42"/>
      <c r="K120" s="38" t="s">
        <v>94</v>
      </c>
      <c r="L120" s="78"/>
      <c r="M120" s="79" t="s">
        <v>815</v>
      </c>
      <c r="N120" s="88" t="s">
        <v>605</v>
      </c>
      <c r="O120" s="81">
        <v>8</v>
      </c>
      <c r="P120" s="39" t="s">
        <v>816</v>
      </c>
      <c r="Q120" s="39" t="s">
        <v>86</v>
      </c>
      <c r="R120" s="39" t="s">
        <v>807</v>
      </c>
      <c r="S120" s="39" t="s">
        <v>807</v>
      </c>
      <c r="T120" s="39" t="s">
        <v>807</v>
      </c>
      <c r="U120" s="78" t="s">
        <v>817</v>
      </c>
      <c r="V120" s="43">
        <v>1</v>
      </c>
      <c r="W120" s="145"/>
    </row>
    <row r="121" spans="1:23" s="128" customFormat="1" ht="26.25" customHeight="1" x14ac:dyDescent="0.15">
      <c r="A121" s="143" t="s">
        <v>753</v>
      </c>
      <c r="B121" s="33">
        <f t="shared" si="1"/>
        <v>109</v>
      </c>
      <c r="C121" s="130" t="s">
        <v>257</v>
      </c>
      <c r="D121" s="34" t="s">
        <v>807</v>
      </c>
      <c r="E121" s="35" t="s">
        <v>809</v>
      </c>
      <c r="F121" s="33" t="s">
        <v>783</v>
      </c>
      <c r="G121" s="33">
        <v>1</v>
      </c>
      <c r="H121" s="34">
        <v>109</v>
      </c>
      <c r="I121" s="41" t="str">
        <f ca="1">IF(INDIRECT("株式等振替制度!E82")="○","-",IF(INDIRECT("株式等振替制度!E81")="","",INDIRECT("株式等振替制度!E81")))</f>
        <v/>
      </c>
      <c r="J121" s="42"/>
      <c r="K121" s="38" t="s">
        <v>94</v>
      </c>
      <c r="L121" s="80" t="s">
        <v>96</v>
      </c>
      <c r="M121" s="79" t="s">
        <v>801</v>
      </c>
      <c r="N121" s="88"/>
      <c r="O121" s="81" t="s">
        <v>818</v>
      </c>
      <c r="P121" s="39" t="s">
        <v>816</v>
      </c>
      <c r="Q121" s="39" t="s">
        <v>86</v>
      </c>
      <c r="R121" s="39" t="s">
        <v>806</v>
      </c>
      <c r="S121" s="39" t="s">
        <v>806</v>
      </c>
      <c r="T121" s="39" t="s">
        <v>807</v>
      </c>
      <c r="U121" s="78" t="s">
        <v>817</v>
      </c>
      <c r="V121" s="43">
        <v>1</v>
      </c>
      <c r="W121" s="145"/>
    </row>
    <row r="122" spans="1:23" s="128" customFormat="1" ht="27" x14ac:dyDescent="0.15">
      <c r="A122" s="143" t="s">
        <v>753</v>
      </c>
      <c r="B122" s="33">
        <f t="shared" si="1"/>
        <v>110</v>
      </c>
      <c r="C122" s="130" t="s">
        <v>258</v>
      </c>
      <c r="D122" s="34" t="s">
        <v>807</v>
      </c>
      <c r="E122" s="35" t="s">
        <v>809</v>
      </c>
      <c r="F122" s="33" t="s">
        <v>783</v>
      </c>
      <c r="G122" s="33">
        <v>1</v>
      </c>
      <c r="H122" s="34">
        <v>110</v>
      </c>
      <c r="I122" s="41" t="str">
        <f ca="1">IF(INDIRECT("株式等振替制度!K82")="○","-",IF(INDIRECT("株式等振替制度!K76")="","",INDIRECT("株式等振替制度!K76")))</f>
        <v/>
      </c>
      <c r="J122" s="42"/>
      <c r="K122" s="38" t="s">
        <v>94</v>
      </c>
      <c r="L122" s="80" t="s">
        <v>96</v>
      </c>
      <c r="M122" s="79" t="s">
        <v>801</v>
      </c>
      <c r="N122" s="88"/>
      <c r="O122" s="81" t="s">
        <v>802</v>
      </c>
      <c r="P122" s="39" t="s">
        <v>803</v>
      </c>
      <c r="Q122" s="39" t="s">
        <v>86</v>
      </c>
      <c r="R122" s="39" t="s">
        <v>780</v>
      </c>
      <c r="S122" s="39" t="s">
        <v>780</v>
      </c>
      <c r="T122" s="39" t="s">
        <v>780</v>
      </c>
      <c r="U122" s="78" t="s">
        <v>781</v>
      </c>
      <c r="V122" s="43">
        <v>1</v>
      </c>
      <c r="W122" s="145"/>
    </row>
    <row r="123" spans="1:23" s="128" customFormat="1" ht="27" x14ac:dyDescent="0.15">
      <c r="A123" s="143" t="s">
        <v>753</v>
      </c>
      <c r="B123" s="33">
        <f t="shared" si="1"/>
        <v>111</v>
      </c>
      <c r="C123" s="130" t="s">
        <v>259</v>
      </c>
      <c r="D123" s="34" t="s">
        <v>780</v>
      </c>
      <c r="E123" s="35" t="s">
        <v>820</v>
      </c>
      <c r="F123" s="33" t="s">
        <v>812</v>
      </c>
      <c r="G123" s="33">
        <v>1</v>
      </c>
      <c r="H123" s="34">
        <v>111</v>
      </c>
      <c r="I123" s="41" t="str">
        <f ca="1">IF(INDIRECT("株式等振替制度!K82")="○","-",IF(INDIRECT("株式等振替制度!K77")="","",INDIRECT("株式等振替制度!K77")))</f>
        <v/>
      </c>
      <c r="J123" s="42"/>
      <c r="K123" s="38" t="s">
        <v>94</v>
      </c>
      <c r="L123" s="80" t="s">
        <v>96</v>
      </c>
      <c r="M123" s="79" t="s">
        <v>801</v>
      </c>
      <c r="N123" s="88"/>
      <c r="O123" s="81" t="s">
        <v>802</v>
      </c>
      <c r="P123" s="39" t="s">
        <v>803</v>
      </c>
      <c r="Q123" s="39" t="s">
        <v>86</v>
      </c>
      <c r="R123" s="39" t="s">
        <v>806</v>
      </c>
      <c r="S123" s="39" t="s">
        <v>807</v>
      </c>
      <c r="T123" s="39" t="s">
        <v>807</v>
      </c>
      <c r="U123" s="78" t="s">
        <v>817</v>
      </c>
      <c r="V123" s="43">
        <v>1</v>
      </c>
      <c r="W123" s="145"/>
    </row>
    <row r="124" spans="1:23" s="128" customFormat="1" ht="27" x14ac:dyDescent="0.15">
      <c r="A124" s="143" t="s">
        <v>753</v>
      </c>
      <c r="B124" s="33">
        <f t="shared" si="1"/>
        <v>112</v>
      </c>
      <c r="C124" s="130" t="s">
        <v>260</v>
      </c>
      <c r="D124" s="34" t="s">
        <v>776</v>
      </c>
      <c r="E124" s="35" t="s">
        <v>820</v>
      </c>
      <c r="F124" s="33" t="s">
        <v>783</v>
      </c>
      <c r="G124" s="33">
        <v>1</v>
      </c>
      <c r="H124" s="34">
        <v>112</v>
      </c>
      <c r="I124" s="41" t="str">
        <f ca="1">IF(INDIRECT("株式等振替制度!K82")="○","-",IF(INDIRECT("株式等振替制度!K78")="","",INDIRECT("株式等振替制度!K78")))</f>
        <v/>
      </c>
      <c r="J124" s="42"/>
      <c r="K124" s="38" t="s">
        <v>94</v>
      </c>
      <c r="L124" s="78"/>
      <c r="M124" s="79" t="s">
        <v>815</v>
      </c>
      <c r="N124" s="88" t="s">
        <v>605</v>
      </c>
      <c r="O124" s="81">
        <v>13</v>
      </c>
      <c r="P124" s="39" t="s">
        <v>811</v>
      </c>
      <c r="Q124" s="39" t="s">
        <v>86</v>
      </c>
      <c r="R124" s="39" t="s">
        <v>780</v>
      </c>
      <c r="S124" s="39" t="s">
        <v>780</v>
      </c>
      <c r="T124" s="39" t="s">
        <v>807</v>
      </c>
      <c r="U124" s="78" t="s">
        <v>781</v>
      </c>
      <c r="V124" s="43">
        <v>1</v>
      </c>
      <c r="W124" s="145"/>
    </row>
    <row r="125" spans="1:23" s="128" customFormat="1" ht="27" x14ac:dyDescent="0.15">
      <c r="A125" s="143" t="s">
        <v>753</v>
      </c>
      <c r="B125" s="33">
        <f t="shared" si="1"/>
        <v>113</v>
      </c>
      <c r="C125" s="130" t="s">
        <v>261</v>
      </c>
      <c r="D125" s="34" t="s">
        <v>780</v>
      </c>
      <c r="E125" s="35" t="s">
        <v>823</v>
      </c>
      <c r="F125" s="33" t="s">
        <v>812</v>
      </c>
      <c r="G125" s="33">
        <v>1</v>
      </c>
      <c r="H125" s="34">
        <v>113</v>
      </c>
      <c r="I125" s="41" t="str">
        <f ca="1">IF(INDIRECT("株式等振替制度!K82")="○","-",IF(INDIRECT("株式等振替制度!K79")="","",INDIRECT("株式等振替制度!K79")))</f>
        <v/>
      </c>
      <c r="J125" s="42"/>
      <c r="K125" s="38" t="s">
        <v>94</v>
      </c>
      <c r="L125" s="80" t="s">
        <v>96</v>
      </c>
      <c r="M125" s="79" t="s">
        <v>826</v>
      </c>
      <c r="N125" s="88"/>
      <c r="O125" s="81" t="s">
        <v>802</v>
      </c>
      <c r="P125" s="39" t="s">
        <v>830</v>
      </c>
      <c r="Q125" s="39" t="s">
        <v>86</v>
      </c>
      <c r="R125" s="39" t="s">
        <v>780</v>
      </c>
      <c r="S125" s="39" t="s">
        <v>807</v>
      </c>
      <c r="T125" s="39" t="s">
        <v>780</v>
      </c>
      <c r="U125" s="78" t="s">
        <v>781</v>
      </c>
      <c r="V125" s="43">
        <v>1</v>
      </c>
      <c r="W125" s="145"/>
    </row>
    <row r="126" spans="1:23" s="128" customFormat="1" ht="27" x14ac:dyDescent="0.15">
      <c r="A126" s="143" t="s">
        <v>753</v>
      </c>
      <c r="B126" s="33">
        <f t="shared" si="1"/>
        <v>114</v>
      </c>
      <c r="C126" s="130" t="s">
        <v>262</v>
      </c>
      <c r="D126" s="34" t="s">
        <v>780</v>
      </c>
      <c r="E126" s="35" t="s">
        <v>823</v>
      </c>
      <c r="F126" s="33" t="s">
        <v>783</v>
      </c>
      <c r="G126" s="33">
        <v>1</v>
      </c>
      <c r="H126" s="34">
        <v>114</v>
      </c>
      <c r="I126" s="41"/>
      <c r="J126" s="42"/>
      <c r="K126" s="38" t="s">
        <v>94</v>
      </c>
      <c r="L126" s="78" t="s">
        <v>814</v>
      </c>
      <c r="M126" s="79" t="s">
        <v>815</v>
      </c>
      <c r="N126" s="88"/>
      <c r="O126" s="81">
        <v>13</v>
      </c>
      <c r="P126" s="39" t="s">
        <v>816</v>
      </c>
      <c r="Q126" s="39" t="s">
        <v>86</v>
      </c>
      <c r="R126" s="39" t="s">
        <v>780</v>
      </c>
      <c r="S126" s="39" t="s">
        <v>780</v>
      </c>
      <c r="T126" s="39" t="s">
        <v>780</v>
      </c>
      <c r="U126" s="78" t="s">
        <v>781</v>
      </c>
      <c r="V126" s="43">
        <v>1</v>
      </c>
      <c r="W126" s="145"/>
    </row>
    <row r="127" spans="1:23" s="128" customFormat="1" ht="27" x14ac:dyDescent="0.15">
      <c r="A127" s="143" t="s">
        <v>753</v>
      </c>
      <c r="B127" s="33">
        <f t="shared" si="1"/>
        <v>115</v>
      </c>
      <c r="C127" s="130" t="s">
        <v>263</v>
      </c>
      <c r="D127" s="34" t="s">
        <v>780</v>
      </c>
      <c r="E127" s="35" t="s">
        <v>823</v>
      </c>
      <c r="F127" s="33" t="s">
        <v>783</v>
      </c>
      <c r="G127" s="33">
        <v>1</v>
      </c>
      <c r="H127" s="34">
        <v>115</v>
      </c>
      <c r="I127" s="41" t="str">
        <f ca="1">IF(INDIRECT("株式等振替制度!K82")="○","-",IF(INDIRECT("株式等振替制度!K80")="","",INDIRECT("株式等振替制度!K80")))</f>
        <v/>
      </c>
      <c r="J127" s="42"/>
      <c r="K127" s="38" t="s">
        <v>94</v>
      </c>
      <c r="L127" s="78"/>
      <c r="M127" s="79" t="s">
        <v>815</v>
      </c>
      <c r="N127" s="88" t="s">
        <v>605</v>
      </c>
      <c r="O127" s="81">
        <v>8</v>
      </c>
      <c r="P127" s="39" t="s">
        <v>816</v>
      </c>
      <c r="Q127" s="39" t="s">
        <v>86</v>
      </c>
      <c r="R127" s="39" t="s">
        <v>780</v>
      </c>
      <c r="S127" s="39" t="s">
        <v>780</v>
      </c>
      <c r="T127" s="39" t="s">
        <v>780</v>
      </c>
      <c r="U127" s="78" t="s">
        <v>781</v>
      </c>
      <c r="V127" s="43">
        <v>1</v>
      </c>
      <c r="W127" s="145"/>
    </row>
    <row r="128" spans="1:23" s="128" customFormat="1" ht="27" x14ac:dyDescent="0.15">
      <c r="A128" s="143" t="s">
        <v>753</v>
      </c>
      <c r="B128" s="33">
        <f t="shared" si="1"/>
        <v>116</v>
      </c>
      <c r="C128" s="130" t="s">
        <v>264</v>
      </c>
      <c r="D128" s="34" t="s">
        <v>780</v>
      </c>
      <c r="E128" s="35" t="s">
        <v>809</v>
      </c>
      <c r="F128" s="33" t="s">
        <v>783</v>
      </c>
      <c r="G128" s="33">
        <v>1</v>
      </c>
      <c r="H128" s="34">
        <v>116</v>
      </c>
      <c r="I128" s="41" t="str">
        <f ca="1">IF(INDIRECT("株式等振替制度!K82")="○","-",IF(INDIRECT("株式等振替制度!K81")="","",INDIRECT("株式等振替制度!K81")))</f>
        <v/>
      </c>
      <c r="J128" s="42"/>
      <c r="K128" s="38" t="s">
        <v>94</v>
      </c>
      <c r="L128" s="80" t="s">
        <v>96</v>
      </c>
      <c r="M128" s="79" t="s">
        <v>801</v>
      </c>
      <c r="N128" s="88"/>
      <c r="O128" s="81" t="s">
        <v>802</v>
      </c>
      <c r="P128" s="39" t="s">
        <v>830</v>
      </c>
      <c r="Q128" s="39" t="s">
        <v>86</v>
      </c>
      <c r="R128" s="39" t="s">
        <v>780</v>
      </c>
      <c r="S128" s="39" t="s">
        <v>780</v>
      </c>
      <c r="T128" s="39" t="s">
        <v>780</v>
      </c>
      <c r="U128" s="78" t="s">
        <v>781</v>
      </c>
      <c r="V128" s="43">
        <v>1</v>
      </c>
      <c r="W128" s="145"/>
    </row>
    <row r="129" spans="1:24" s="128" customFormat="1" ht="27" x14ac:dyDescent="0.15">
      <c r="A129" s="143" t="s">
        <v>753</v>
      </c>
      <c r="B129" s="33">
        <f t="shared" si="1"/>
        <v>117</v>
      </c>
      <c r="C129" s="130" t="s">
        <v>265</v>
      </c>
      <c r="D129" s="34" t="s">
        <v>780</v>
      </c>
      <c r="E129" s="35" t="s">
        <v>809</v>
      </c>
      <c r="F129" s="33" t="s">
        <v>783</v>
      </c>
      <c r="G129" s="33">
        <v>1</v>
      </c>
      <c r="H129" s="34">
        <v>117</v>
      </c>
      <c r="I129" s="41" t="str">
        <f ca="1">IF(INDIRECT("株式等振替制度!E92")="○","-",IF(INDIRECT("株式等振替制度!E86")="","",INDIRECT("株式等振替制度!E86")))</f>
        <v/>
      </c>
      <c r="J129" s="42"/>
      <c r="K129" s="38" t="s">
        <v>94</v>
      </c>
      <c r="L129" s="80" t="s">
        <v>96</v>
      </c>
      <c r="M129" s="79" t="s">
        <v>801</v>
      </c>
      <c r="N129" s="88"/>
      <c r="O129" s="81" t="s">
        <v>802</v>
      </c>
      <c r="P129" s="39" t="s">
        <v>803</v>
      </c>
      <c r="Q129" s="39" t="s">
        <v>86</v>
      </c>
      <c r="R129" s="39" t="s">
        <v>780</v>
      </c>
      <c r="S129" s="39" t="s">
        <v>780</v>
      </c>
      <c r="T129" s="39" t="s">
        <v>780</v>
      </c>
      <c r="U129" s="78" t="s">
        <v>781</v>
      </c>
      <c r="V129" s="43">
        <v>1</v>
      </c>
      <c r="W129" s="145"/>
    </row>
    <row r="130" spans="1:24" s="128" customFormat="1" ht="27" x14ac:dyDescent="0.15">
      <c r="A130" s="143" t="s">
        <v>753</v>
      </c>
      <c r="B130" s="33">
        <f t="shared" si="1"/>
        <v>118</v>
      </c>
      <c r="C130" s="130" t="s">
        <v>266</v>
      </c>
      <c r="D130" s="34" t="s">
        <v>776</v>
      </c>
      <c r="E130" s="35" t="s">
        <v>820</v>
      </c>
      <c r="F130" s="33" t="s">
        <v>778</v>
      </c>
      <c r="G130" s="33">
        <v>1</v>
      </c>
      <c r="H130" s="34">
        <v>118</v>
      </c>
      <c r="I130" s="41" t="str">
        <f ca="1">IF(INDIRECT("株式等振替制度!E92")="○","-",IF(INDIRECT("株式等振替制度!E87")="","",INDIRECT("株式等振替制度!E87")))</f>
        <v/>
      </c>
      <c r="J130" s="42"/>
      <c r="K130" s="38" t="s">
        <v>94</v>
      </c>
      <c r="L130" s="80" t="s">
        <v>96</v>
      </c>
      <c r="M130" s="79" t="s">
        <v>801</v>
      </c>
      <c r="N130" s="88"/>
      <c r="O130" s="81" t="s">
        <v>802</v>
      </c>
      <c r="P130" s="39" t="s">
        <v>803</v>
      </c>
      <c r="Q130" s="39" t="s">
        <v>86</v>
      </c>
      <c r="R130" s="39" t="s">
        <v>776</v>
      </c>
      <c r="S130" s="39" t="s">
        <v>807</v>
      </c>
      <c r="T130" s="39" t="s">
        <v>807</v>
      </c>
      <c r="U130" s="78" t="s">
        <v>817</v>
      </c>
      <c r="V130" s="43">
        <v>1</v>
      </c>
      <c r="W130" s="145"/>
    </row>
    <row r="131" spans="1:24" s="128" customFormat="1" ht="27" x14ac:dyDescent="0.15">
      <c r="A131" s="143" t="s">
        <v>753</v>
      </c>
      <c r="B131" s="33">
        <f t="shared" si="1"/>
        <v>119</v>
      </c>
      <c r="C131" s="130" t="s">
        <v>267</v>
      </c>
      <c r="D131" s="34" t="s">
        <v>807</v>
      </c>
      <c r="E131" s="35" t="s">
        <v>809</v>
      </c>
      <c r="F131" s="33" t="s">
        <v>783</v>
      </c>
      <c r="G131" s="33">
        <v>1</v>
      </c>
      <c r="H131" s="34">
        <v>119</v>
      </c>
      <c r="I131" s="41" t="str">
        <f ca="1">IF(INDIRECT("株式等振替制度!E92")="○","-",IF(INDIRECT("株式等振替制度!E88")="","",INDIRECT("株式等振替制度!E88")))</f>
        <v/>
      </c>
      <c r="J131" s="42"/>
      <c r="K131" s="38" t="s">
        <v>94</v>
      </c>
      <c r="L131" s="78"/>
      <c r="M131" s="79" t="s">
        <v>815</v>
      </c>
      <c r="N131" s="88" t="s">
        <v>605</v>
      </c>
      <c r="O131" s="81">
        <v>13</v>
      </c>
      <c r="P131" s="39" t="s">
        <v>816</v>
      </c>
      <c r="Q131" s="39" t="s">
        <v>86</v>
      </c>
      <c r="R131" s="39" t="s">
        <v>807</v>
      </c>
      <c r="S131" s="39" t="s">
        <v>807</v>
      </c>
      <c r="T131" s="39" t="s">
        <v>807</v>
      </c>
      <c r="U131" s="78" t="s">
        <v>817</v>
      </c>
      <c r="V131" s="43">
        <v>1</v>
      </c>
      <c r="W131" s="145"/>
    </row>
    <row r="132" spans="1:24" s="128" customFormat="1" ht="27" x14ac:dyDescent="0.15">
      <c r="A132" s="143" t="s">
        <v>753</v>
      </c>
      <c r="B132" s="33">
        <f t="shared" si="1"/>
        <v>120</v>
      </c>
      <c r="C132" s="130" t="s">
        <v>268</v>
      </c>
      <c r="D132" s="34" t="s">
        <v>776</v>
      </c>
      <c r="E132" s="35" t="s">
        <v>820</v>
      </c>
      <c r="F132" s="33" t="s">
        <v>783</v>
      </c>
      <c r="G132" s="33">
        <v>1</v>
      </c>
      <c r="H132" s="34">
        <v>120</v>
      </c>
      <c r="I132" s="41" t="str">
        <f ca="1">IF(INDIRECT("株式等振替制度!E92")="○","-",IF(INDIRECT("株式等振替制度!E89")="","",INDIRECT("株式等振替制度!E89")))</f>
        <v/>
      </c>
      <c r="J132" s="42"/>
      <c r="K132" s="38" t="s">
        <v>94</v>
      </c>
      <c r="L132" s="80" t="s">
        <v>96</v>
      </c>
      <c r="M132" s="79" t="s">
        <v>815</v>
      </c>
      <c r="N132" s="88"/>
      <c r="O132" s="81" t="s">
        <v>818</v>
      </c>
      <c r="P132" s="39" t="s">
        <v>803</v>
      </c>
      <c r="Q132" s="39" t="s">
        <v>86</v>
      </c>
      <c r="R132" s="39" t="s">
        <v>780</v>
      </c>
      <c r="S132" s="39" t="s">
        <v>807</v>
      </c>
      <c r="T132" s="39" t="s">
        <v>807</v>
      </c>
      <c r="U132" s="78" t="s">
        <v>817</v>
      </c>
      <c r="V132" s="43">
        <v>1</v>
      </c>
      <c r="W132" s="145"/>
    </row>
    <row r="133" spans="1:24" s="128" customFormat="1" ht="27" x14ac:dyDescent="0.15">
      <c r="A133" s="143" t="s">
        <v>753</v>
      </c>
      <c r="B133" s="33">
        <f t="shared" si="1"/>
        <v>121</v>
      </c>
      <c r="C133" s="130" t="s">
        <v>269</v>
      </c>
      <c r="D133" s="34" t="s">
        <v>776</v>
      </c>
      <c r="E133" s="35" t="s">
        <v>809</v>
      </c>
      <c r="F133" s="33" t="s">
        <v>783</v>
      </c>
      <c r="G133" s="33">
        <v>1</v>
      </c>
      <c r="H133" s="34">
        <v>121</v>
      </c>
      <c r="I133" s="41"/>
      <c r="J133" s="42"/>
      <c r="K133" s="38" t="s">
        <v>94</v>
      </c>
      <c r="L133" s="78" t="s">
        <v>833</v>
      </c>
      <c r="M133" s="79" t="s">
        <v>815</v>
      </c>
      <c r="N133" s="88"/>
      <c r="O133" s="81">
        <v>13</v>
      </c>
      <c r="P133" s="39" t="s">
        <v>816</v>
      </c>
      <c r="Q133" s="39" t="s">
        <v>86</v>
      </c>
      <c r="R133" s="39" t="s">
        <v>807</v>
      </c>
      <c r="S133" s="39" t="s">
        <v>807</v>
      </c>
      <c r="T133" s="39" t="s">
        <v>807</v>
      </c>
      <c r="U133" s="78" t="s">
        <v>781</v>
      </c>
      <c r="V133" s="43">
        <v>1</v>
      </c>
      <c r="W133" s="145"/>
    </row>
    <row r="134" spans="1:24" s="128" customFormat="1" ht="27" x14ac:dyDescent="0.15">
      <c r="A134" s="143" t="s">
        <v>753</v>
      </c>
      <c r="B134" s="33">
        <f t="shared" si="1"/>
        <v>122</v>
      </c>
      <c r="C134" s="130" t="s">
        <v>270</v>
      </c>
      <c r="D134" s="34" t="s">
        <v>776</v>
      </c>
      <c r="E134" s="35" t="s">
        <v>820</v>
      </c>
      <c r="F134" s="33" t="s">
        <v>783</v>
      </c>
      <c r="G134" s="33">
        <v>1</v>
      </c>
      <c r="H134" s="34">
        <v>122</v>
      </c>
      <c r="I134" s="41" t="str">
        <f ca="1">IF(INDIRECT("株式等振替制度!E92")="○","-",IF(INDIRECT("株式等振替制度!E90")="","",INDIRECT("株式等振替制度!E90")))</f>
        <v/>
      </c>
      <c r="J134" s="42"/>
      <c r="K134" s="38" t="s">
        <v>94</v>
      </c>
      <c r="L134" s="78"/>
      <c r="M134" s="79" t="s">
        <v>815</v>
      </c>
      <c r="N134" s="88" t="s">
        <v>605</v>
      </c>
      <c r="O134" s="81">
        <v>8</v>
      </c>
      <c r="P134" s="39" t="s">
        <v>816</v>
      </c>
      <c r="Q134" s="39" t="s">
        <v>86</v>
      </c>
      <c r="R134" s="39" t="s">
        <v>776</v>
      </c>
      <c r="S134" s="39" t="s">
        <v>776</v>
      </c>
      <c r="T134" s="39" t="s">
        <v>776</v>
      </c>
      <c r="U134" s="78" t="s">
        <v>821</v>
      </c>
      <c r="V134" s="43">
        <v>1</v>
      </c>
      <c r="W134" s="145"/>
    </row>
    <row r="135" spans="1:24" s="128" customFormat="1" ht="27" x14ac:dyDescent="0.15">
      <c r="A135" s="143" t="s">
        <v>753</v>
      </c>
      <c r="B135" s="33">
        <f t="shared" si="1"/>
        <v>123</v>
      </c>
      <c r="C135" s="130" t="s">
        <v>271</v>
      </c>
      <c r="D135" s="62" t="s">
        <v>776</v>
      </c>
      <c r="E135" s="63" t="s">
        <v>820</v>
      </c>
      <c r="F135" s="33" t="s">
        <v>783</v>
      </c>
      <c r="G135" s="47">
        <v>1</v>
      </c>
      <c r="H135" s="34">
        <v>123</v>
      </c>
      <c r="I135" s="41" t="str">
        <f ca="1">IF(INDIRECT("株式等振替制度!E92")="○","-",IF(INDIRECT("株式等振替制度!E91")="","",INDIRECT("株式等振替制度!E91")))</f>
        <v/>
      </c>
      <c r="J135" s="49"/>
      <c r="K135" s="38" t="s">
        <v>94</v>
      </c>
      <c r="L135" s="80" t="s">
        <v>96</v>
      </c>
      <c r="M135" s="79" t="s">
        <v>801</v>
      </c>
      <c r="N135" s="88"/>
      <c r="O135" s="81" t="s">
        <v>802</v>
      </c>
      <c r="P135" s="39" t="s">
        <v>803</v>
      </c>
      <c r="Q135" s="39" t="s">
        <v>86</v>
      </c>
      <c r="R135" s="39" t="s">
        <v>807</v>
      </c>
      <c r="S135" s="39" t="s">
        <v>807</v>
      </c>
      <c r="T135" s="39" t="s">
        <v>807</v>
      </c>
      <c r="U135" s="78" t="s">
        <v>817</v>
      </c>
      <c r="V135" s="43">
        <v>1</v>
      </c>
      <c r="W135" s="145"/>
    </row>
    <row r="136" spans="1:24" ht="57.75" customHeight="1" x14ac:dyDescent="0.15">
      <c r="B136" s="33">
        <f t="shared" si="1"/>
        <v>124</v>
      </c>
      <c r="C136" s="130" t="s">
        <v>1087</v>
      </c>
      <c r="D136" s="34" t="s">
        <v>807</v>
      </c>
      <c r="E136" s="35" t="s">
        <v>809</v>
      </c>
      <c r="F136" s="33" t="s">
        <v>783</v>
      </c>
      <c r="G136" s="33">
        <v>1</v>
      </c>
      <c r="H136" s="34">
        <v>124</v>
      </c>
      <c r="I136" s="146" t="str">
        <f ca="1">IF(I22=1,TEXT(DATE(INDIRECT("株式等振替制度!E9"),INDIRECT("株式等振替制度!G9"),INDIRECT("株式等振替制度!I9")),"YYYY/MM/DD"),"")</f>
        <v/>
      </c>
      <c r="J136" s="42"/>
      <c r="K136" s="38" t="s">
        <v>114</v>
      </c>
      <c r="L136" s="78" t="s">
        <v>1089</v>
      </c>
      <c r="M136" s="79" t="s">
        <v>115</v>
      </c>
      <c r="N136" s="79"/>
      <c r="O136" s="81">
        <v>10</v>
      </c>
      <c r="P136" s="39" t="s">
        <v>834</v>
      </c>
      <c r="Q136" s="39" t="s">
        <v>86</v>
      </c>
      <c r="R136" s="39" t="s">
        <v>835</v>
      </c>
      <c r="S136" s="39" t="s">
        <v>835</v>
      </c>
      <c r="T136" s="39" t="s">
        <v>835</v>
      </c>
      <c r="U136" s="78" t="s">
        <v>836</v>
      </c>
      <c r="V136" s="43">
        <v>1</v>
      </c>
      <c r="W136" s="145"/>
    </row>
    <row r="137" spans="1:24" ht="60" customHeight="1" x14ac:dyDescent="0.15">
      <c r="B137" s="33">
        <f t="shared" si="1"/>
        <v>125</v>
      </c>
      <c r="C137" s="130" t="s">
        <v>1090</v>
      </c>
      <c r="D137" s="34" t="s">
        <v>835</v>
      </c>
      <c r="E137" s="35" t="s">
        <v>837</v>
      </c>
      <c r="F137" s="33" t="s">
        <v>783</v>
      </c>
      <c r="G137" s="33">
        <v>1</v>
      </c>
      <c r="H137" s="34">
        <v>125</v>
      </c>
      <c r="I137" s="96" t="str">
        <f ca="1">IF(OR(I22=1,AND(I22=2,INDIRECT("株式等振替制度!E8")="適用開始日を指定する")),TEXT(DATE(INDIRECT("株式等振替制度!E9"),INDIRECT("株式等振替制度!G9"),INDIRECT("株式等振替制度!I9")),"YYYY/MM/DD"),IF(INDIRECT("補記シート!D20")="","",INDIRECT("補記シート!D20")))</f>
        <v/>
      </c>
      <c r="J137" s="42"/>
      <c r="K137" s="38" t="s">
        <v>117</v>
      </c>
      <c r="L137" s="78" t="s">
        <v>1088</v>
      </c>
      <c r="M137" s="45" t="s">
        <v>116</v>
      </c>
      <c r="N137" s="45"/>
      <c r="O137" s="81">
        <v>10</v>
      </c>
      <c r="P137" s="39" t="s">
        <v>834</v>
      </c>
      <c r="Q137" s="39" t="s">
        <v>86</v>
      </c>
      <c r="R137" s="39" t="s">
        <v>807</v>
      </c>
      <c r="S137" s="39" t="s">
        <v>807</v>
      </c>
      <c r="T137" s="39" t="s">
        <v>807</v>
      </c>
      <c r="U137" s="78" t="s">
        <v>817</v>
      </c>
      <c r="V137" s="43">
        <v>1</v>
      </c>
      <c r="W137" s="147"/>
    </row>
    <row r="138" spans="1:24" ht="39.6" customHeight="1" x14ac:dyDescent="0.15">
      <c r="B138" s="33">
        <f t="shared" si="1"/>
        <v>126</v>
      </c>
      <c r="C138" s="130" t="s">
        <v>274</v>
      </c>
      <c r="D138" s="34" t="s">
        <v>807</v>
      </c>
      <c r="E138" s="35" t="s">
        <v>837</v>
      </c>
      <c r="F138" s="33" t="s">
        <v>783</v>
      </c>
      <c r="G138" s="33">
        <v>1</v>
      </c>
      <c r="H138" s="34">
        <v>126</v>
      </c>
      <c r="I138" s="48">
        <v>401768</v>
      </c>
      <c r="J138" s="49"/>
      <c r="K138" s="50" t="s">
        <v>81</v>
      </c>
      <c r="L138" s="80" t="s">
        <v>82</v>
      </c>
      <c r="M138" s="88" t="s">
        <v>89</v>
      </c>
      <c r="N138" s="45" t="s">
        <v>90</v>
      </c>
      <c r="O138" s="81">
        <v>10</v>
      </c>
      <c r="P138" s="39" t="s">
        <v>838</v>
      </c>
      <c r="Q138" s="39" t="s">
        <v>86</v>
      </c>
      <c r="R138" s="39" t="s">
        <v>807</v>
      </c>
      <c r="S138" s="39" t="s">
        <v>807</v>
      </c>
      <c r="T138" s="39" t="s">
        <v>807</v>
      </c>
      <c r="U138" s="78" t="s">
        <v>817</v>
      </c>
      <c r="V138" s="43">
        <v>1</v>
      </c>
      <c r="W138" s="147"/>
    </row>
    <row r="139" spans="1:24" ht="48.75" customHeight="1" thickBot="1" x14ac:dyDescent="0.2">
      <c r="B139" s="52">
        <f t="shared" si="1"/>
        <v>127</v>
      </c>
      <c r="C139" s="291" t="s">
        <v>275</v>
      </c>
      <c r="D139" s="53" t="s">
        <v>807</v>
      </c>
      <c r="E139" s="51" t="s">
        <v>837</v>
      </c>
      <c r="F139" s="52" t="s">
        <v>783</v>
      </c>
      <c r="G139" s="52">
        <v>1</v>
      </c>
      <c r="H139" s="292">
        <v>127</v>
      </c>
      <c r="I139" s="54">
        <v>401768</v>
      </c>
      <c r="J139" s="55"/>
      <c r="K139" s="56" t="s">
        <v>81</v>
      </c>
      <c r="L139" s="57" t="s">
        <v>82</v>
      </c>
      <c r="M139" s="88" t="s">
        <v>89</v>
      </c>
      <c r="N139" s="88"/>
      <c r="O139" s="148">
        <v>10</v>
      </c>
      <c r="P139" s="39" t="s">
        <v>838</v>
      </c>
      <c r="Q139" s="85" t="s">
        <v>86</v>
      </c>
      <c r="R139" s="85" t="s">
        <v>807</v>
      </c>
      <c r="S139" s="85" t="s">
        <v>807</v>
      </c>
      <c r="T139" s="85" t="s">
        <v>807</v>
      </c>
      <c r="U139" s="100" t="s">
        <v>821</v>
      </c>
      <c r="V139" s="46">
        <v>1</v>
      </c>
      <c r="W139" s="149"/>
    </row>
    <row r="140" spans="1:24" s="128" customFormat="1" ht="23.25" customHeight="1" thickTop="1" x14ac:dyDescent="0.15">
      <c r="A140" s="150"/>
      <c r="B140" s="287">
        <f t="shared" si="1"/>
        <v>128</v>
      </c>
      <c r="C140" s="110" t="s">
        <v>130</v>
      </c>
      <c r="D140" s="288" t="s">
        <v>807</v>
      </c>
      <c r="E140" s="289" t="s">
        <v>839</v>
      </c>
      <c r="F140" s="290" t="s">
        <v>840</v>
      </c>
      <c r="G140" s="290">
        <v>1</v>
      </c>
      <c r="H140" s="288">
        <v>1</v>
      </c>
      <c r="I140" s="68"/>
      <c r="J140" s="69"/>
      <c r="K140" s="70" t="s">
        <v>81</v>
      </c>
      <c r="L140" s="86" t="s">
        <v>82</v>
      </c>
      <c r="M140" s="71" t="s">
        <v>83</v>
      </c>
      <c r="N140" s="71" t="s">
        <v>84</v>
      </c>
      <c r="O140" s="151" t="s">
        <v>807</v>
      </c>
      <c r="P140" s="72" t="s">
        <v>807</v>
      </c>
      <c r="Q140" s="72" t="s">
        <v>86</v>
      </c>
      <c r="R140" s="72" t="s">
        <v>780</v>
      </c>
      <c r="S140" s="72" t="s">
        <v>807</v>
      </c>
      <c r="T140" s="72" t="s">
        <v>807</v>
      </c>
      <c r="U140" s="86" t="s">
        <v>817</v>
      </c>
      <c r="V140" s="87">
        <v>1</v>
      </c>
      <c r="W140" s="152"/>
      <c r="X140" s="64"/>
    </row>
    <row r="141" spans="1:24" s="128" customFormat="1" ht="13.15" customHeight="1" x14ac:dyDescent="0.15">
      <c r="A141" s="143"/>
      <c r="B141" s="33">
        <f t="shared" si="1"/>
        <v>129</v>
      </c>
      <c r="C141" s="110" t="s">
        <v>131</v>
      </c>
      <c r="D141" s="34" t="s">
        <v>807</v>
      </c>
      <c r="E141" s="35" t="s">
        <v>837</v>
      </c>
      <c r="F141" s="33" t="s">
        <v>702</v>
      </c>
      <c r="G141" s="33">
        <v>1</v>
      </c>
      <c r="H141" s="34">
        <v>2</v>
      </c>
      <c r="I141" s="41"/>
      <c r="J141" s="42"/>
      <c r="K141" s="38" t="s">
        <v>81</v>
      </c>
      <c r="L141" s="80" t="s">
        <v>82</v>
      </c>
      <c r="M141" s="88" t="s">
        <v>83</v>
      </c>
      <c r="N141" s="88" t="s">
        <v>88</v>
      </c>
      <c r="O141" s="81" t="s">
        <v>807</v>
      </c>
      <c r="P141" s="39" t="s">
        <v>807</v>
      </c>
      <c r="Q141" s="39" t="s">
        <v>86</v>
      </c>
      <c r="R141" s="39" t="s">
        <v>807</v>
      </c>
      <c r="S141" s="39" t="s">
        <v>807</v>
      </c>
      <c r="T141" s="39" t="s">
        <v>807</v>
      </c>
      <c r="U141" s="80" t="s">
        <v>817</v>
      </c>
      <c r="V141" s="43">
        <v>1</v>
      </c>
      <c r="W141" s="145"/>
    </row>
    <row r="142" spans="1:24" s="128" customFormat="1" ht="13.15" customHeight="1" x14ac:dyDescent="0.15">
      <c r="A142" s="143"/>
      <c r="B142" s="33">
        <f t="shared" si="1"/>
        <v>130</v>
      </c>
      <c r="C142" s="110" t="s">
        <v>132</v>
      </c>
      <c r="D142" s="34" t="s">
        <v>807</v>
      </c>
      <c r="E142" s="35" t="s">
        <v>837</v>
      </c>
      <c r="F142" s="33" t="s">
        <v>702</v>
      </c>
      <c r="G142" s="33">
        <v>1</v>
      </c>
      <c r="H142" s="34">
        <v>3</v>
      </c>
      <c r="I142" s="41"/>
      <c r="J142" s="42"/>
      <c r="K142" s="38" t="s">
        <v>81</v>
      </c>
      <c r="L142" s="80" t="s">
        <v>82</v>
      </c>
      <c r="M142" s="88" t="s">
        <v>83</v>
      </c>
      <c r="N142" s="88" t="s">
        <v>88</v>
      </c>
      <c r="O142" s="81" t="s">
        <v>807</v>
      </c>
      <c r="P142" s="39" t="s">
        <v>807</v>
      </c>
      <c r="Q142" s="39" t="s">
        <v>86</v>
      </c>
      <c r="R142" s="39" t="s">
        <v>807</v>
      </c>
      <c r="S142" s="39" t="s">
        <v>807</v>
      </c>
      <c r="T142" s="39" t="s">
        <v>807</v>
      </c>
      <c r="U142" s="80" t="s">
        <v>817</v>
      </c>
      <c r="V142" s="43">
        <v>1</v>
      </c>
      <c r="W142" s="145"/>
    </row>
    <row r="143" spans="1:24" s="128" customFormat="1" ht="13.15" customHeight="1" x14ac:dyDescent="0.15">
      <c r="A143" s="143"/>
      <c r="B143" s="33">
        <f t="shared" ref="B143:B206" si="2">ROW()-12</f>
        <v>131</v>
      </c>
      <c r="C143" s="110" t="s">
        <v>133</v>
      </c>
      <c r="D143" s="34" t="s">
        <v>807</v>
      </c>
      <c r="E143" s="35" t="s">
        <v>837</v>
      </c>
      <c r="F143" s="33" t="s">
        <v>702</v>
      </c>
      <c r="G143" s="33">
        <v>1</v>
      </c>
      <c r="H143" s="34">
        <v>4</v>
      </c>
      <c r="I143" s="41"/>
      <c r="J143" s="42"/>
      <c r="K143" s="38" t="s">
        <v>81</v>
      </c>
      <c r="L143" s="80" t="s">
        <v>82</v>
      </c>
      <c r="M143" s="88" t="s">
        <v>83</v>
      </c>
      <c r="N143" s="88" t="s">
        <v>88</v>
      </c>
      <c r="O143" s="81" t="s">
        <v>779</v>
      </c>
      <c r="P143" s="39" t="s">
        <v>807</v>
      </c>
      <c r="Q143" s="39" t="s">
        <v>86</v>
      </c>
      <c r="R143" s="39" t="s">
        <v>807</v>
      </c>
      <c r="S143" s="39" t="s">
        <v>807</v>
      </c>
      <c r="T143" s="39" t="s">
        <v>807</v>
      </c>
      <c r="U143" s="80" t="s">
        <v>781</v>
      </c>
      <c r="V143" s="43">
        <v>1</v>
      </c>
      <c r="W143" s="145"/>
    </row>
    <row r="144" spans="1:24" s="128" customFormat="1" ht="13.15" customHeight="1" x14ac:dyDescent="0.15">
      <c r="A144" s="143"/>
      <c r="B144" s="33">
        <f t="shared" si="2"/>
        <v>132</v>
      </c>
      <c r="C144" s="110" t="s">
        <v>134</v>
      </c>
      <c r="D144" s="34" t="s">
        <v>807</v>
      </c>
      <c r="E144" s="35" t="s">
        <v>837</v>
      </c>
      <c r="F144" s="33" t="s">
        <v>702</v>
      </c>
      <c r="G144" s="33">
        <v>1</v>
      </c>
      <c r="H144" s="34">
        <v>5</v>
      </c>
      <c r="I144" s="41"/>
      <c r="J144" s="42"/>
      <c r="K144" s="38" t="s">
        <v>81</v>
      </c>
      <c r="L144" s="80" t="s">
        <v>82</v>
      </c>
      <c r="M144" s="88" t="s">
        <v>83</v>
      </c>
      <c r="N144" s="88" t="s">
        <v>88</v>
      </c>
      <c r="O144" s="81" t="s">
        <v>807</v>
      </c>
      <c r="P144" s="39" t="s">
        <v>807</v>
      </c>
      <c r="Q144" s="39" t="s">
        <v>86</v>
      </c>
      <c r="R144" s="39" t="s">
        <v>807</v>
      </c>
      <c r="S144" s="39" t="s">
        <v>807</v>
      </c>
      <c r="T144" s="39" t="s">
        <v>807</v>
      </c>
      <c r="U144" s="80" t="s">
        <v>817</v>
      </c>
      <c r="V144" s="43">
        <v>1</v>
      </c>
      <c r="W144" s="145"/>
    </row>
    <row r="145" spans="1:23" s="128" customFormat="1" ht="45.75" customHeight="1" x14ac:dyDescent="0.15">
      <c r="A145" s="143" t="s">
        <v>841</v>
      </c>
      <c r="B145" s="33">
        <f t="shared" si="2"/>
        <v>133</v>
      </c>
      <c r="C145" s="130" t="s">
        <v>159</v>
      </c>
      <c r="D145" s="34" t="s">
        <v>807</v>
      </c>
      <c r="E145" s="35" t="s">
        <v>837</v>
      </c>
      <c r="F145" s="33" t="s">
        <v>702</v>
      </c>
      <c r="G145" s="33">
        <v>1</v>
      </c>
      <c r="H145" s="34">
        <v>6</v>
      </c>
      <c r="I145" s="96">
        <f ca="1">INDIRECT("補記シート!D21")</f>
        <v>0</v>
      </c>
      <c r="J145" s="42"/>
      <c r="K145" s="38" t="s">
        <v>785</v>
      </c>
      <c r="L145" s="80" t="s">
        <v>82</v>
      </c>
      <c r="M145" s="78" t="s">
        <v>109</v>
      </c>
      <c r="N145" s="83" t="s">
        <v>113</v>
      </c>
      <c r="O145" s="81">
        <v>7</v>
      </c>
      <c r="P145" s="39" t="s">
        <v>118</v>
      </c>
      <c r="Q145" s="39" t="s">
        <v>86</v>
      </c>
      <c r="R145" s="39" t="s">
        <v>807</v>
      </c>
      <c r="S145" s="39" t="s">
        <v>807</v>
      </c>
      <c r="T145" s="39" t="s">
        <v>807</v>
      </c>
      <c r="U145" s="78" t="s">
        <v>817</v>
      </c>
      <c r="V145" s="43">
        <v>1</v>
      </c>
      <c r="W145" s="145"/>
    </row>
    <row r="146" spans="1:23" s="128" customFormat="1" ht="45.75" customHeight="1" x14ac:dyDescent="0.15">
      <c r="A146" s="143" t="s">
        <v>841</v>
      </c>
      <c r="B146" s="33">
        <f t="shared" si="2"/>
        <v>134</v>
      </c>
      <c r="C146" s="130" t="s">
        <v>670</v>
      </c>
      <c r="D146" s="34" t="s">
        <v>807</v>
      </c>
      <c r="E146" s="35" t="s">
        <v>837</v>
      </c>
      <c r="F146" s="33" t="s">
        <v>702</v>
      </c>
      <c r="G146" s="33">
        <v>1</v>
      </c>
      <c r="H146" s="34">
        <v>7</v>
      </c>
      <c r="I146" s="96">
        <f ca="1">INDIRECT("補記シート!D22")</f>
        <v>0</v>
      </c>
      <c r="J146" s="42"/>
      <c r="K146" s="38" t="s">
        <v>842</v>
      </c>
      <c r="L146" s="78" t="s">
        <v>786</v>
      </c>
      <c r="M146" s="79" t="s">
        <v>787</v>
      </c>
      <c r="N146" s="83" t="s">
        <v>671</v>
      </c>
      <c r="O146" s="81">
        <v>7</v>
      </c>
      <c r="P146" s="39" t="s">
        <v>118</v>
      </c>
      <c r="Q146" s="39" t="s">
        <v>86</v>
      </c>
      <c r="R146" s="39" t="s">
        <v>807</v>
      </c>
      <c r="S146" s="39" t="s">
        <v>807</v>
      </c>
      <c r="T146" s="39" t="s">
        <v>807</v>
      </c>
      <c r="U146" s="78" t="s">
        <v>817</v>
      </c>
      <c r="V146" s="43">
        <v>1</v>
      </c>
      <c r="W146" s="145"/>
    </row>
    <row r="147" spans="1:23" s="128" customFormat="1" ht="27.75" customHeight="1" x14ac:dyDescent="0.15">
      <c r="A147" s="143" t="s">
        <v>843</v>
      </c>
      <c r="B147" s="33">
        <f t="shared" si="2"/>
        <v>135</v>
      </c>
      <c r="C147" s="130" t="s">
        <v>160</v>
      </c>
      <c r="D147" s="34" t="s">
        <v>807</v>
      </c>
      <c r="E147" s="35" t="s">
        <v>837</v>
      </c>
      <c r="F147" s="33" t="s">
        <v>702</v>
      </c>
      <c r="G147" s="33">
        <v>1</v>
      </c>
      <c r="H147" s="34">
        <v>8</v>
      </c>
      <c r="I147" s="41"/>
      <c r="J147" s="42" t="s">
        <v>844</v>
      </c>
      <c r="K147" s="82" t="s">
        <v>792</v>
      </c>
      <c r="L147" s="80" t="s">
        <v>793</v>
      </c>
      <c r="M147" s="78" t="s">
        <v>794</v>
      </c>
      <c r="N147" s="83"/>
      <c r="O147" s="81" t="s">
        <v>844</v>
      </c>
      <c r="P147" s="39" t="s">
        <v>118</v>
      </c>
      <c r="Q147" s="39" t="s">
        <v>86</v>
      </c>
      <c r="R147" s="39"/>
      <c r="S147" s="39"/>
      <c r="T147" s="39"/>
      <c r="U147" s="78"/>
      <c r="V147" s="43">
        <v>1</v>
      </c>
      <c r="W147" s="145"/>
    </row>
    <row r="148" spans="1:23" s="128" customFormat="1" ht="26.45" customHeight="1" x14ac:dyDescent="0.15">
      <c r="A148" s="143" t="s">
        <v>843</v>
      </c>
      <c r="B148" s="33">
        <f t="shared" si="2"/>
        <v>136</v>
      </c>
      <c r="C148" s="130" t="s">
        <v>606</v>
      </c>
      <c r="D148" s="34" t="s">
        <v>807</v>
      </c>
      <c r="E148" s="35" t="s">
        <v>839</v>
      </c>
      <c r="F148" s="33" t="s">
        <v>702</v>
      </c>
      <c r="G148" s="33">
        <v>1</v>
      </c>
      <c r="H148" s="34">
        <v>9</v>
      </c>
      <c r="I148" s="41" t="str">
        <f ca="1">IF(INDIRECT("一般債振替制度!E7")="新規",1,IF(INDIRECT("一般債振替制度!E7")="変更",2,""))</f>
        <v/>
      </c>
      <c r="J148" s="42"/>
      <c r="K148" s="38" t="s">
        <v>94</v>
      </c>
      <c r="L148" s="78" t="s">
        <v>95</v>
      </c>
      <c r="M148" s="78" t="s">
        <v>111</v>
      </c>
      <c r="N148" s="84"/>
      <c r="O148" s="81">
        <v>1</v>
      </c>
      <c r="P148" s="39" t="s">
        <v>118</v>
      </c>
      <c r="Q148" s="39" t="s">
        <v>86</v>
      </c>
      <c r="R148" s="39" t="s">
        <v>807</v>
      </c>
      <c r="S148" s="39" t="s">
        <v>807</v>
      </c>
      <c r="T148" s="39" t="s">
        <v>807</v>
      </c>
      <c r="U148" s="78" t="s">
        <v>817</v>
      </c>
      <c r="V148" s="43">
        <v>1</v>
      </c>
      <c r="W148" s="145"/>
    </row>
    <row r="149" spans="1:23" s="128" customFormat="1" ht="26.45" customHeight="1" x14ac:dyDescent="0.15">
      <c r="A149" s="143" t="s">
        <v>841</v>
      </c>
      <c r="B149" s="33">
        <f t="shared" si="2"/>
        <v>137</v>
      </c>
      <c r="C149" s="130" t="s">
        <v>311</v>
      </c>
      <c r="D149" s="34" t="s">
        <v>807</v>
      </c>
      <c r="E149" s="35" t="s">
        <v>809</v>
      </c>
      <c r="F149" s="80" t="s">
        <v>702</v>
      </c>
      <c r="G149" s="80">
        <v>1</v>
      </c>
      <c r="H149" s="34">
        <v>10</v>
      </c>
      <c r="I149" s="41" t="str">
        <f ca="1">IF(INDIRECT("一般債振替制度!E13")="","",INDIRECT("一般債振替制度!E13"))</f>
        <v/>
      </c>
      <c r="J149" s="42"/>
      <c r="K149" s="38" t="s">
        <v>94</v>
      </c>
      <c r="L149" s="80" t="s">
        <v>96</v>
      </c>
      <c r="M149" s="79" t="s">
        <v>801</v>
      </c>
      <c r="N149" s="88"/>
      <c r="O149" s="81" t="s">
        <v>802</v>
      </c>
      <c r="P149" s="39" t="s">
        <v>118</v>
      </c>
      <c r="Q149" s="39" t="s">
        <v>86</v>
      </c>
      <c r="R149" s="39" t="s">
        <v>780</v>
      </c>
      <c r="S149" s="39" t="s">
        <v>780</v>
      </c>
      <c r="T149" s="39" t="s">
        <v>780</v>
      </c>
      <c r="U149" s="78" t="s">
        <v>781</v>
      </c>
      <c r="V149" s="43">
        <v>1</v>
      </c>
      <c r="W149" s="145"/>
    </row>
    <row r="150" spans="1:23" s="128" customFormat="1" ht="26.45" customHeight="1" x14ac:dyDescent="0.15">
      <c r="A150" s="143" t="s">
        <v>841</v>
      </c>
      <c r="B150" s="33">
        <f t="shared" si="2"/>
        <v>138</v>
      </c>
      <c r="C150" s="130" t="s">
        <v>312</v>
      </c>
      <c r="D150" s="34" t="s">
        <v>780</v>
      </c>
      <c r="E150" s="35" t="s">
        <v>823</v>
      </c>
      <c r="F150" s="80" t="s">
        <v>702</v>
      </c>
      <c r="G150" s="80">
        <v>1</v>
      </c>
      <c r="H150" s="34">
        <v>11</v>
      </c>
      <c r="I150" s="41" t="str">
        <f ca="1">IF(INDIRECT("一般債振替制度!E14")="","",INDIRECT("一般債振替制度!E14"))</f>
        <v/>
      </c>
      <c r="J150" s="42"/>
      <c r="K150" s="38" t="s">
        <v>94</v>
      </c>
      <c r="L150" s="80" t="s">
        <v>96</v>
      </c>
      <c r="M150" s="79" t="s">
        <v>801</v>
      </c>
      <c r="N150" s="88"/>
      <c r="O150" s="81" t="s">
        <v>802</v>
      </c>
      <c r="P150" s="39" t="s">
        <v>118</v>
      </c>
      <c r="Q150" s="39" t="s">
        <v>86</v>
      </c>
      <c r="R150" s="39" t="s">
        <v>780</v>
      </c>
      <c r="S150" s="39" t="s">
        <v>780</v>
      </c>
      <c r="T150" s="39" t="s">
        <v>780</v>
      </c>
      <c r="U150" s="78" t="s">
        <v>781</v>
      </c>
      <c r="V150" s="43">
        <v>1</v>
      </c>
      <c r="W150" s="145"/>
    </row>
    <row r="151" spans="1:23" s="128" customFormat="1" ht="26.45" customHeight="1" x14ac:dyDescent="0.15">
      <c r="A151" s="143" t="s">
        <v>841</v>
      </c>
      <c r="B151" s="33">
        <f t="shared" si="2"/>
        <v>139</v>
      </c>
      <c r="C151" s="130" t="s">
        <v>313</v>
      </c>
      <c r="D151" s="34" t="s">
        <v>780</v>
      </c>
      <c r="E151" s="35" t="s">
        <v>823</v>
      </c>
      <c r="F151" s="80" t="s">
        <v>702</v>
      </c>
      <c r="G151" s="80">
        <v>1</v>
      </c>
      <c r="H151" s="34">
        <v>12</v>
      </c>
      <c r="I151" s="41" t="str">
        <f ca="1">IF(INDIRECT("一般債振替制度!E15")="","",INDIRECT("一般債振替制度!E15"))</f>
        <v/>
      </c>
      <c r="J151" s="42"/>
      <c r="K151" s="38" t="s">
        <v>94</v>
      </c>
      <c r="L151" s="78"/>
      <c r="M151" s="79" t="s">
        <v>815</v>
      </c>
      <c r="N151" s="88" t="s">
        <v>605</v>
      </c>
      <c r="O151" s="81">
        <v>13</v>
      </c>
      <c r="P151" s="39" t="s">
        <v>118</v>
      </c>
      <c r="Q151" s="39" t="s">
        <v>86</v>
      </c>
      <c r="R151" s="39" t="s">
        <v>780</v>
      </c>
      <c r="S151" s="39" t="s">
        <v>780</v>
      </c>
      <c r="T151" s="39" t="s">
        <v>807</v>
      </c>
      <c r="U151" s="78" t="s">
        <v>817</v>
      </c>
      <c r="V151" s="43">
        <v>1</v>
      </c>
      <c r="W151" s="145"/>
    </row>
    <row r="152" spans="1:23" s="128" customFormat="1" ht="26.45" customHeight="1" x14ac:dyDescent="0.15">
      <c r="A152" s="143" t="s">
        <v>841</v>
      </c>
      <c r="B152" s="33">
        <f t="shared" si="2"/>
        <v>140</v>
      </c>
      <c r="C152" s="130" t="s">
        <v>314</v>
      </c>
      <c r="D152" s="34" t="s">
        <v>807</v>
      </c>
      <c r="E152" s="35" t="s">
        <v>809</v>
      </c>
      <c r="F152" s="80" t="s">
        <v>702</v>
      </c>
      <c r="G152" s="80">
        <v>1</v>
      </c>
      <c r="H152" s="34">
        <v>13</v>
      </c>
      <c r="I152" s="41" t="str">
        <f ca="1">IF(INDIRECT("一般債振替制度!E16")="","",INDIRECT("一般債振替制度!E16"))</f>
        <v/>
      </c>
      <c r="J152" s="42"/>
      <c r="K152" s="38" t="s">
        <v>94</v>
      </c>
      <c r="L152" s="80" t="s">
        <v>96</v>
      </c>
      <c r="M152" s="79" t="s">
        <v>801</v>
      </c>
      <c r="N152" s="88"/>
      <c r="O152" s="81" t="s">
        <v>802</v>
      </c>
      <c r="P152" s="39" t="s">
        <v>118</v>
      </c>
      <c r="Q152" s="39" t="s">
        <v>86</v>
      </c>
      <c r="R152" s="39" t="s">
        <v>807</v>
      </c>
      <c r="S152" s="39" t="s">
        <v>807</v>
      </c>
      <c r="T152" s="39" t="s">
        <v>807</v>
      </c>
      <c r="U152" s="78" t="s">
        <v>817</v>
      </c>
      <c r="V152" s="43">
        <v>1</v>
      </c>
      <c r="W152" s="145"/>
    </row>
    <row r="153" spans="1:23" s="128" customFormat="1" ht="13.15" customHeight="1" x14ac:dyDescent="0.15">
      <c r="A153" s="143" t="s">
        <v>841</v>
      </c>
      <c r="B153" s="33">
        <f t="shared" si="2"/>
        <v>141</v>
      </c>
      <c r="C153" s="130" t="s">
        <v>315</v>
      </c>
      <c r="D153" s="34" t="s">
        <v>807</v>
      </c>
      <c r="E153" s="35" t="s">
        <v>809</v>
      </c>
      <c r="F153" s="80" t="s">
        <v>702</v>
      </c>
      <c r="G153" s="80">
        <v>1</v>
      </c>
      <c r="H153" s="34">
        <v>14</v>
      </c>
      <c r="I153" s="41"/>
      <c r="J153" s="42"/>
      <c r="K153" s="38"/>
      <c r="L153" s="78"/>
      <c r="M153" s="79"/>
      <c r="N153" s="88"/>
      <c r="O153" s="81"/>
      <c r="P153" s="39" t="s">
        <v>118</v>
      </c>
      <c r="Q153" s="39" t="s">
        <v>86</v>
      </c>
      <c r="R153" s="39" t="s">
        <v>807</v>
      </c>
      <c r="S153" s="39" t="s">
        <v>807</v>
      </c>
      <c r="T153" s="39" t="s">
        <v>807</v>
      </c>
      <c r="U153" s="78" t="s">
        <v>817</v>
      </c>
      <c r="V153" s="43">
        <v>1</v>
      </c>
      <c r="W153" s="145"/>
    </row>
    <row r="154" spans="1:23" s="128" customFormat="1" ht="26.45" customHeight="1" x14ac:dyDescent="0.15">
      <c r="A154" s="143" t="s">
        <v>841</v>
      </c>
      <c r="B154" s="33">
        <f t="shared" si="2"/>
        <v>142</v>
      </c>
      <c r="C154" s="130" t="s">
        <v>316</v>
      </c>
      <c r="D154" s="34" t="s">
        <v>807</v>
      </c>
      <c r="E154" s="35" t="s">
        <v>809</v>
      </c>
      <c r="F154" s="80" t="s">
        <v>702</v>
      </c>
      <c r="G154" s="80">
        <v>1</v>
      </c>
      <c r="H154" s="34">
        <v>15</v>
      </c>
      <c r="I154" s="41" t="str">
        <f ca="1">IF(INDIRECT("一般債振替制度!E17")="","",INDIRECT("一般債振替制度!E17"))</f>
        <v/>
      </c>
      <c r="J154" s="42"/>
      <c r="K154" s="38" t="s">
        <v>94</v>
      </c>
      <c r="L154" s="78"/>
      <c r="M154" s="79" t="s">
        <v>815</v>
      </c>
      <c r="N154" s="88" t="s">
        <v>605</v>
      </c>
      <c r="O154" s="81">
        <v>8</v>
      </c>
      <c r="P154" s="39" t="s">
        <v>118</v>
      </c>
      <c r="Q154" s="39" t="s">
        <v>86</v>
      </c>
      <c r="R154" s="39" t="s">
        <v>780</v>
      </c>
      <c r="S154" s="39" t="s">
        <v>780</v>
      </c>
      <c r="T154" s="39" t="s">
        <v>780</v>
      </c>
      <c r="U154" s="78" t="s">
        <v>781</v>
      </c>
      <c r="V154" s="43">
        <v>1</v>
      </c>
      <c r="W154" s="145"/>
    </row>
    <row r="155" spans="1:23" s="128" customFormat="1" ht="26.45" customHeight="1" x14ac:dyDescent="0.15">
      <c r="A155" s="143" t="s">
        <v>841</v>
      </c>
      <c r="B155" s="33">
        <f t="shared" si="2"/>
        <v>143</v>
      </c>
      <c r="C155" s="130" t="s">
        <v>317</v>
      </c>
      <c r="D155" s="34" t="s">
        <v>780</v>
      </c>
      <c r="E155" s="35" t="s">
        <v>823</v>
      </c>
      <c r="F155" s="80" t="s">
        <v>702</v>
      </c>
      <c r="G155" s="80">
        <v>1</v>
      </c>
      <c r="H155" s="34">
        <v>16</v>
      </c>
      <c r="I155" s="41" t="str">
        <f ca="1">IF(INDIRECT("一般債振替制度!E18")="","",INDIRECT("一般債振替制度!E18"))</f>
        <v/>
      </c>
      <c r="J155" s="42"/>
      <c r="K155" s="38" t="s">
        <v>94</v>
      </c>
      <c r="L155" s="80" t="s">
        <v>96</v>
      </c>
      <c r="M155" s="79" t="s">
        <v>801</v>
      </c>
      <c r="N155" s="88"/>
      <c r="O155" s="81" t="s">
        <v>802</v>
      </c>
      <c r="P155" s="39" t="s">
        <v>118</v>
      </c>
      <c r="Q155" s="39" t="s">
        <v>86</v>
      </c>
      <c r="R155" s="39" t="s">
        <v>780</v>
      </c>
      <c r="S155" s="39" t="s">
        <v>780</v>
      </c>
      <c r="T155" s="39" t="s">
        <v>780</v>
      </c>
      <c r="U155" s="78" t="s">
        <v>781</v>
      </c>
      <c r="V155" s="43">
        <v>1</v>
      </c>
      <c r="W155" s="145"/>
    </row>
    <row r="156" spans="1:23" s="128" customFormat="1" ht="26.45" customHeight="1" x14ac:dyDescent="0.15">
      <c r="A156" s="143" t="s">
        <v>841</v>
      </c>
      <c r="B156" s="33">
        <f t="shared" si="2"/>
        <v>144</v>
      </c>
      <c r="C156" s="130" t="s">
        <v>318</v>
      </c>
      <c r="D156" s="34" t="s">
        <v>780</v>
      </c>
      <c r="E156" s="35" t="s">
        <v>823</v>
      </c>
      <c r="F156" s="80" t="s">
        <v>702</v>
      </c>
      <c r="G156" s="80">
        <v>1</v>
      </c>
      <c r="H156" s="34">
        <v>17</v>
      </c>
      <c r="I156" s="41" t="str">
        <f ca="1">IF(INDIRECT("一般債振替制度!K13")="","",INDIRECT("一般債振替制度!K13"))</f>
        <v/>
      </c>
      <c r="J156" s="42"/>
      <c r="K156" s="38" t="s">
        <v>94</v>
      </c>
      <c r="L156" s="80" t="s">
        <v>96</v>
      </c>
      <c r="M156" s="79" t="s">
        <v>801</v>
      </c>
      <c r="N156" s="88"/>
      <c r="O156" s="81" t="s">
        <v>802</v>
      </c>
      <c r="P156" s="39" t="s">
        <v>118</v>
      </c>
      <c r="Q156" s="39" t="s">
        <v>86</v>
      </c>
      <c r="R156" s="39" t="s">
        <v>780</v>
      </c>
      <c r="S156" s="39" t="s">
        <v>780</v>
      </c>
      <c r="T156" s="39" t="s">
        <v>780</v>
      </c>
      <c r="U156" s="78" t="s">
        <v>781</v>
      </c>
      <c r="V156" s="43">
        <v>1</v>
      </c>
      <c r="W156" s="145"/>
    </row>
    <row r="157" spans="1:23" s="128" customFormat="1" ht="26.45" customHeight="1" x14ac:dyDescent="0.15">
      <c r="A157" s="143" t="s">
        <v>841</v>
      </c>
      <c r="B157" s="33">
        <f t="shared" si="2"/>
        <v>145</v>
      </c>
      <c r="C157" s="130" t="s">
        <v>319</v>
      </c>
      <c r="D157" s="34" t="s">
        <v>780</v>
      </c>
      <c r="E157" s="35" t="s">
        <v>823</v>
      </c>
      <c r="F157" s="80" t="s">
        <v>702</v>
      </c>
      <c r="G157" s="80">
        <v>1</v>
      </c>
      <c r="H157" s="34">
        <v>18</v>
      </c>
      <c r="I157" s="41" t="str">
        <f ca="1">IF(INDIRECT("一般債振替制度!K14")="","",INDIRECT("一般債振替制度!K14"))</f>
        <v/>
      </c>
      <c r="J157" s="42"/>
      <c r="K157" s="38" t="s">
        <v>94</v>
      </c>
      <c r="L157" s="80" t="s">
        <v>96</v>
      </c>
      <c r="M157" s="79" t="s">
        <v>801</v>
      </c>
      <c r="N157" s="88"/>
      <c r="O157" s="81" t="s">
        <v>802</v>
      </c>
      <c r="P157" s="39" t="s">
        <v>118</v>
      </c>
      <c r="Q157" s="39" t="s">
        <v>86</v>
      </c>
      <c r="R157" s="39" t="s">
        <v>780</v>
      </c>
      <c r="S157" s="39" t="s">
        <v>780</v>
      </c>
      <c r="T157" s="39" t="s">
        <v>780</v>
      </c>
      <c r="U157" s="78" t="s">
        <v>817</v>
      </c>
      <c r="V157" s="43">
        <v>1</v>
      </c>
      <c r="W157" s="145"/>
    </row>
    <row r="158" spans="1:23" s="128" customFormat="1" ht="26.45" customHeight="1" x14ac:dyDescent="0.15">
      <c r="A158" s="143" t="s">
        <v>841</v>
      </c>
      <c r="B158" s="33">
        <f t="shared" si="2"/>
        <v>146</v>
      </c>
      <c r="C158" s="130" t="s">
        <v>320</v>
      </c>
      <c r="D158" s="34" t="s">
        <v>780</v>
      </c>
      <c r="E158" s="35" t="s">
        <v>823</v>
      </c>
      <c r="F158" s="80" t="s">
        <v>702</v>
      </c>
      <c r="G158" s="80">
        <v>1</v>
      </c>
      <c r="H158" s="34">
        <v>19</v>
      </c>
      <c r="I158" s="41" t="str">
        <f ca="1">IF(INDIRECT("一般債振替制度!K15")="","",INDIRECT("一般債振替制度!K15"))</f>
        <v/>
      </c>
      <c r="J158" s="42"/>
      <c r="K158" s="38" t="s">
        <v>94</v>
      </c>
      <c r="L158" s="78"/>
      <c r="M158" s="79" t="s">
        <v>815</v>
      </c>
      <c r="N158" s="88" t="s">
        <v>605</v>
      </c>
      <c r="O158" s="81">
        <v>13</v>
      </c>
      <c r="P158" s="39" t="s">
        <v>118</v>
      </c>
      <c r="Q158" s="39" t="s">
        <v>86</v>
      </c>
      <c r="R158" s="39" t="s">
        <v>780</v>
      </c>
      <c r="S158" s="39" t="s">
        <v>780</v>
      </c>
      <c r="T158" s="39" t="s">
        <v>807</v>
      </c>
      <c r="U158" s="78" t="s">
        <v>817</v>
      </c>
      <c r="V158" s="43">
        <v>1</v>
      </c>
      <c r="W158" s="145"/>
    </row>
    <row r="159" spans="1:23" s="128" customFormat="1" ht="26.45" customHeight="1" x14ac:dyDescent="0.15">
      <c r="A159" s="143" t="s">
        <v>841</v>
      </c>
      <c r="B159" s="33">
        <f t="shared" si="2"/>
        <v>147</v>
      </c>
      <c r="C159" s="130" t="s">
        <v>321</v>
      </c>
      <c r="D159" s="34" t="s">
        <v>807</v>
      </c>
      <c r="E159" s="35" t="s">
        <v>809</v>
      </c>
      <c r="F159" s="80" t="s">
        <v>702</v>
      </c>
      <c r="G159" s="80">
        <v>1</v>
      </c>
      <c r="H159" s="34">
        <v>20</v>
      </c>
      <c r="I159" s="41" t="str">
        <f ca="1">IF(INDIRECT("一般債振替制度!K16")="","",INDIRECT("一般債振替制度!K16"))</f>
        <v/>
      </c>
      <c r="J159" s="42"/>
      <c r="K159" s="38" t="s">
        <v>94</v>
      </c>
      <c r="L159" s="80" t="s">
        <v>96</v>
      </c>
      <c r="M159" s="79" t="s">
        <v>801</v>
      </c>
      <c r="N159" s="88"/>
      <c r="O159" s="81" t="s">
        <v>802</v>
      </c>
      <c r="P159" s="39" t="s">
        <v>118</v>
      </c>
      <c r="Q159" s="39" t="s">
        <v>86</v>
      </c>
      <c r="R159" s="39" t="s">
        <v>807</v>
      </c>
      <c r="S159" s="39" t="s">
        <v>807</v>
      </c>
      <c r="T159" s="39" t="s">
        <v>807</v>
      </c>
      <c r="U159" s="78" t="s">
        <v>817</v>
      </c>
      <c r="V159" s="43">
        <v>1</v>
      </c>
      <c r="W159" s="145"/>
    </row>
    <row r="160" spans="1:23" s="128" customFormat="1" ht="13.15" customHeight="1" x14ac:dyDescent="0.15">
      <c r="A160" s="143" t="s">
        <v>841</v>
      </c>
      <c r="B160" s="33">
        <f t="shared" si="2"/>
        <v>148</v>
      </c>
      <c r="C160" s="130" t="s">
        <v>322</v>
      </c>
      <c r="D160" s="34" t="s">
        <v>807</v>
      </c>
      <c r="E160" s="35" t="s">
        <v>809</v>
      </c>
      <c r="F160" s="80" t="s">
        <v>702</v>
      </c>
      <c r="G160" s="80">
        <v>1</v>
      </c>
      <c r="H160" s="34">
        <v>21</v>
      </c>
      <c r="I160" s="41"/>
      <c r="J160" s="42"/>
      <c r="K160" s="38"/>
      <c r="L160" s="78"/>
      <c r="M160" s="79"/>
      <c r="N160" s="88"/>
      <c r="O160" s="81"/>
      <c r="P160" s="39" t="s">
        <v>118</v>
      </c>
      <c r="Q160" s="39" t="s">
        <v>86</v>
      </c>
      <c r="R160" s="39" t="s">
        <v>807</v>
      </c>
      <c r="S160" s="39" t="s">
        <v>807</v>
      </c>
      <c r="T160" s="39" t="s">
        <v>807</v>
      </c>
      <c r="U160" s="78" t="s">
        <v>817</v>
      </c>
      <c r="V160" s="43">
        <v>1</v>
      </c>
      <c r="W160" s="145"/>
    </row>
    <row r="161" spans="1:23" s="128" customFormat="1" ht="26.45" customHeight="1" x14ac:dyDescent="0.15">
      <c r="A161" s="143" t="s">
        <v>841</v>
      </c>
      <c r="B161" s="33">
        <f t="shared" si="2"/>
        <v>149</v>
      </c>
      <c r="C161" s="130" t="s">
        <v>323</v>
      </c>
      <c r="D161" s="34" t="s">
        <v>807</v>
      </c>
      <c r="E161" s="35" t="s">
        <v>809</v>
      </c>
      <c r="F161" s="80" t="s">
        <v>702</v>
      </c>
      <c r="G161" s="80">
        <v>1</v>
      </c>
      <c r="H161" s="34">
        <v>22</v>
      </c>
      <c r="I161" s="41" t="str">
        <f ca="1">IF(INDIRECT("一般債振替制度!K17")="","",INDIRECT("一般債振替制度!K17"))</f>
        <v/>
      </c>
      <c r="J161" s="42"/>
      <c r="K161" s="38" t="s">
        <v>94</v>
      </c>
      <c r="L161" s="78"/>
      <c r="M161" s="79" t="s">
        <v>815</v>
      </c>
      <c r="N161" s="88" t="s">
        <v>605</v>
      </c>
      <c r="O161" s="81">
        <v>8</v>
      </c>
      <c r="P161" s="39" t="s">
        <v>118</v>
      </c>
      <c r="Q161" s="39" t="s">
        <v>86</v>
      </c>
      <c r="R161" s="39" t="s">
        <v>807</v>
      </c>
      <c r="S161" s="39" t="s">
        <v>807</v>
      </c>
      <c r="T161" s="39" t="s">
        <v>807</v>
      </c>
      <c r="U161" s="78" t="s">
        <v>817</v>
      </c>
      <c r="V161" s="43">
        <v>1</v>
      </c>
      <c r="W161" s="145"/>
    </row>
    <row r="162" spans="1:23" s="128" customFormat="1" ht="26.45" customHeight="1" x14ac:dyDescent="0.15">
      <c r="A162" s="143" t="s">
        <v>841</v>
      </c>
      <c r="B162" s="33">
        <f t="shared" si="2"/>
        <v>150</v>
      </c>
      <c r="C162" s="130" t="s">
        <v>324</v>
      </c>
      <c r="D162" s="34" t="s">
        <v>807</v>
      </c>
      <c r="E162" s="35" t="s">
        <v>809</v>
      </c>
      <c r="F162" s="80" t="s">
        <v>702</v>
      </c>
      <c r="G162" s="80">
        <v>1</v>
      </c>
      <c r="H162" s="34">
        <v>23</v>
      </c>
      <c r="I162" s="41" t="str">
        <f ca="1">IF(INDIRECT("一般債振替制度!K18")="","",INDIRECT("一般債振替制度!K18"))</f>
        <v/>
      </c>
      <c r="J162" s="42"/>
      <c r="K162" s="38" t="s">
        <v>94</v>
      </c>
      <c r="L162" s="80" t="s">
        <v>96</v>
      </c>
      <c r="M162" s="79" t="s">
        <v>801</v>
      </c>
      <c r="N162" s="88"/>
      <c r="O162" s="81" t="s">
        <v>802</v>
      </c>
      <c r="P162" s="39" t="s">
        <v>118</v>
      </c>
      <c r="Q162" s="39" t="s">
        <v>86</v>
      </c>
      <c r="R162" s="39" t="s">
        <v>807</v>
      </c>
      <c r="S162" s="39" t="s">
        <v>807</v>
      </c>
      <c r="T162" s="39" t="s">
        <v>807</v>
      </c>
      <c r="U162" s="78" t="s">
        <v>817</v>
      </c>
      <c r="V162" s="43">
        <v>1</v>
      </c>
      <c r="W162" s="145"/>
    </row>
    <row r="163" spans="1:23" s="128" customFormat="1" ht="26.45" customHeight="1" x14ac:dyDescent="0.15">
      <c r="A163" s="143" t="s">
        <v>843</v>
      </c>
      <c r="B163" s="33">
        <f t="shared" si="2"/>
        <v>151</v>
      </c>
      <c r="C163" s="130" t="s">
        <v>325</v>
      </c>
      <c r="D163" s="34" t="s">
        <v>807</v>
      </c>
      <c r="E163" s="35" t="s">
        <v>809</v>
      </c>
      <c r="F163" s="80" t="s">
        <v>702</v>
      </c>
      <c r="G163" s="80">
        <v>1</v>
      </c>
      <c r="H163" s="34">
        <v>24</v>
      </c>
      <c r="I163" s="41" t="str">
        <f ca="1">IF(INDIRECT("一般債振替制度!E22")="","",INDIRECT("一般債振替制度!E22"))</f>
        <v/>
      </c>
      <c r="J163" s="42"/>
      <c r="K163" s="38" t="s">
        <v>94</v>
      </c>
      <c r="L163" s="80" t="s">
        <v>96</v>
      </c>
      <c r="M163" s="79" t="s">
        <v>801</v>
      </c>
      <c r="N163" s="88"/>
      <c r="O163" s="81" t="s">
        <v>802</v>
      </c>
      <c r="P163" s="39" t="s">
        <v>118</v>
      </c>
      <c r="Q163" s="39" t="s">
        <v>86</v>
      </c>
      <c r="R163" s="39" t="s">
        <v>807</v>
      </c>
      <c r="S163" s="39" t="s">
        <v>807</v>
      </c>
      <c r="T163" s="39" t="s">
        <v>807</v>
      </c>
      <c r="U163" s="78" t="s">
        <v>817</v>
      </c>
      <c r="V163" s="43">
        <v>1</v>
      </c>
      <c r="W163" s="145"/>
    </row>
    <row r="164" spans="1:23" s="128" customFormat="1" ht="26.45" customHeight="1" x14ac:dyDescent="0.15">
      <c r="A164" s="143" t="s">
        <v>841</v>
      </c>
      <c r="B164" s="33">
        <f t="shared" si="2"/>
        <v>152</v>
      </c>
      <c r="C164" s="130" t="s">
        <v>326</v>
      </c>
      <c r="D164" s="34" t="s">
        <v>807</v>
      </c>
      <c r="E164" s="35" t="s">
        <v>809</v>
      </c>
      <c r="F164" s="80" t="s">
        <v>702</v>
      </c>
      <c r="G164" s="80">
        <v>1</v>
      </c>
      <c r="H164" s="34">
        <v>25</v>
      </c>
      <c r="I164" s="41" t="str">
        <f ca="1">IF(INDIRECT("一般債振替制度!E23")="","",INDIRECT("一般債振替制度!E23"))</f>
        <v/>
      </c>
      <c r="J164" s="42"/>
      <c r="K164" s="38" t="s">
        <v>94</v>
      </c>
      <c r="L164" s="80" t="s">
        <v>96</v>
      </c>
      <c r="M164" s="79" t="s">
        <v>801</v>
      </c>
      <c r="N164" s="88"/>
      <c r="O164" s="81" t="s">
        <v>802</v>
      </c>
      <c r="P164" s="39" t="s">
        <v>118</v>
      </c>
      <c r="Q164" s="39" t="s">
        <v>86</v>
      </c>
      <c r="R164" s="39" t="s">
        <v>807</v>
      </c>
      <c r="S164" s="39" t="s">
        <v>807</v>
      </c>
      <c r="T164" s="39" t="s">
        <v>807</v>
      </c>
      <c r="U164" s="78" t="s">
        <v>817</v>
      </c>
      <c r="V164" s="43">
        <v>1</v>
      </c>
      <c r="W164" s="145"/>
    </row>
    <row r="165" spans="1:23" s="128" customFormat="1" ht="26.45" customHeight="1" x14ac:dyDescent="0.15">
      <c r="A165" s="143" t="s">
        <v>841</v>
      </c>
      <c r="B165" s="33">
        <f t="shared" si="2"/>
        <v>153</v>
      </c>
      <c r="C165" s="130" t="s">
        <v>327</v>
      </c>
      <c r="D165" s="34" t="s">
        <v>807</v>
      </c>
      <c r="E165" s="35" t="s">
        <v>809</v>
      </c>
      <c r="F165" s="80" t="s">
        <v>702</v>
      </c>
      <c r="G165" s="80">
        <v>1</v>
      </c>
      <c r="H165" s="34">
        <v>26</v>
      </c>
      <c r="I165" s="41" t="str">
        <f ca="1">IF(INDIRECT("一般債振替制度!E24")="","",INDIRECT("一般債振替制度!E24"))</f>
        <v/>
      </c>
      <c r="J165" s="42"/>
      <c r="K165" s="38" t="s">
        <v>94</v>
      </c>
      <c r="L165" s="78"/>
      <c r="M165" s="79" t="s">
        <v>815</v>
      </c>
      <c r="N165" s="88" t="s">
        <v>605</v>
      </c>
      <c r="O165" s="81">
        <v>13</v>
      </c>
      <c r="P165" s="39" t="s">
        <v>118</v>
      </c>
      <c r="Q165" s="39" t="s">
        <v>86</v>
      </c>
      <c r="R165" s="39" t="s">
        <v>780</v>
      </c>
      <c r="S165" s="39" t="s">
        <v>780</v>
      </c>
      <c r="T165" s="39" t="s">
        <v>807</v>
      </c>
      <c r="U165" s="78" t="s">
        <v>817</v>
      </c>
      <c r="V165" s="43">
        <v>1</v>
      </c>
      <c r="W165" s="145"/>
    </row>
    <row r="166" spans="1:23" s="128" customFormat="1" ht="26.45" customHeight="1" x14ac:dyDescent="0.15">
      <c r="A166" s="143" t="s">
        <v>841</v>
      </c>
      <c r="B166" s="33">
        <f t="shared" si="2"/>
        <v>154</v>
      </c>
      <c r="C166" s="130" t="s">
        <v>328</v>
      </c>
      <c r="D166" s="34" t="s">
        <v>807</v>
      </c>
      <c r="E166" s="35" t="s">
        <v>809</v>
      </c>
      <c r="F166" s="80" t="s">
        <v>702</v>
      </c>
      <c r="G166" s="80">
        <v>1</v>
      </c>
      <c r="H166" s="34">
        <v>27</v>
      </c>
      <c r="I166" s="41" t="str">
        <f ca="1">IF(INDIRECT("一般債振替制度!E25")="","",INDIRECT("一般債振替制度!E25"))</f>
        <v/>
      </c>
      <c r="J166" s="42"/>
      <c r="K166" s="38" t="s">
        <v>94</v>
      </c>
      <c r="L166" s="80" t="s">
        <v>96</v>
      </c>
      <c r="M166" s="79" t="s">
        <v>801</v>
      </c>
      <c r="N166" s="88"/>
      <c r="O166" s="81" t="s">
        <v>802</v>
      </c>
      <c r="P166" s="39" t="s">
        <v>118</v>
      </c>
      <c r="Q166" s="39" t="s">
        <v>86</v>
      </c>
      <c r="R166" s="39" t="s">
        <v>807</v>
      </c>
      <c r="S166" s="39" t="s">
        <v>807</v>
      </c>
      <c r="T166" s="39" t="s">
        <v>807</v>
      </c>
      <c r="U166" s="78" t="s">
        <v>817</v>
      </c>
      <c r="V166" s="43">
        <v>1</v>
      </c>
      <c r="W166" s="145"/>
    </row>
    <row r="167" spans="1:23" s="128" customFormat="1" ht="13.15" customHeight="1" x14ac:dyDescent="0.15">
      <c r="A167" s="143" t="s">
        <v>841</v>
      </c>
      <c r="B167" s="33">
        <f t="shared" si="2"/>
        <v>155</v>
      </c>
      <c r="C167" s="130" t="s">
        <v>329</v>
      </c>
      <c r="D167" s="34" t="s">
        <v>807</v>
      </c>
      <c r="E167" s="35" t="s">
        <v>809</v>
      </c>
      <c r="F167" s="80" t="s">
        <v>702</v>
      </c>
      <c r="G167" s="80">
        <v>1</v>
      </c>
      <c r="H167" s="34">
        <v>28</v>
      </c>
      <c r="I167" s="41"/>
      <c r="J167" s="42"/>
      <c r="K167" s="38"/>
      <c r="L167" s="78"/>
      <c r="M167" s="79"/>
      <c r="N167" s="88"/>
      <c r="O167" s="81"/>
      <c r="P167" s="39" t="s">
        <v>118</v>
      </c>
      <c r="Q167" s="39" t="s">
        <v>86</v>
      </c>
      <c r="R167" s="39" t="s">
        <v>807</v>
      </c>
      <c r="S167" s="39" t="s">
        <v>807</v>
      </c>
      <c r="T167" s="39" t="s">
        <v>807</v>
      </c>
      <c r="U167" s="78" t="s">
        <v>817</v>
      </c>
      <c r="V167" s="43">
        <v>1</v>
      </c>
      <c r="W167" s="145"/>
    </row>
    <row r="168" spans="1:23" s="128" customFormat="1" ht="26.45" customHeight="1" x14ac:dyDescent="0.15">
      <c r="A168" s="143" t="s">
        <v>841</v>
      </c>
      <c r="B168" s="33">
        <f t="shared" si="2"/>
        <v>156</v>
      </c>
      <c r="C168" s="130" t="s">
        <v>330</v>
      </c>
      <c r="D168" s="34" t="s">
        <v>807</v>
      </c>
      <c r="E168" s="35" t="s">
        <v>809</v>
      </c>
      <c r="F168" s="80" t="s">
        <v>702</v>
      </c>
      <c r="G168" s="80">
        <v>1</v>
      </c>
      <c r="H168" s="34">
        <v>29</v>
      </c>
      <c r="I168" s="41" t="str">
        <f ca="1">IF(INDIRECT("一般債振替制度!E26")="","",INDIRECT("一般債振替制度!E26"))</f>
        <v/>
      </c>
      <c r="J168" s="42"/>
      <c r="K168" s="38" t="s">
        <v>94</v>
      </c>
      <c r="L168" s="78"/>
      <c r="M168" s="79" t="s">
        <v>815</v>
      </c>
      <c r="N168" s="88" t="s">
        <v>605</v>
      </c>
      <c r="O168" s="81">
        <v>8</v>
      </c>
      <c r="P168" s="39" t="s">
        <v>118</v>
      </c>
      <c r="Q168" s="39" t="s">
        <v>86</v>
      </c>
      <c r="R168" s="39" t="s">
        <v>807</v>
      </c>
      <c r="S168" s="39" t="s">
        <v>807</v>
      </c>
      <c r="T168" s="39" t="s">
        <v>807</v>
      </c>
      <c r="U168" s="78" t="s">
        <v>817</v>
      </c>
      <c r="V168" s="43">
        <v>1</v>
      </c>
      <c r="W168" s="145"/>
    </row>
    <row r="169" spans="1:23" s="128" customFormat="1" ht="26.45" customHeight="1" x14ac:dyDescent="0.15">
      <c r="A169" s="143" t="s">
        <v>841</v>
      </c>
      <c r="B169" s="33">
        <f t="shared" si="2"/>
        <v>157</v>
      </c>
      <c r="C169" s="130" t="s">
        <v>331</v>
      </c>
      <c r="D169" s="34" t="s">
        <v>780</v>
      </c>
      <c r="E169" s="35" t="s">
        <v>809</v>
      </c>
      <c r="F169" s="80" t="s">
        <v>702</v>
      </c>
      <c r="G169" s="80">
        <v>1</v>
      </c>
      <c r="H169" s="34">
        <v>30</v>
      </c>
      <c r="I169" s="41" t="str">
        <f ca="1">IF(INDIRECT("一般債振替制度!E27")="","",INDIRECT("一般債振替制度!E27"))</f>
        <v/>
      </c>
      <c r="J169" s="42"/>
      <c r="K169" s="38" t="s">
        <v>94</v>
      </c>
      <c r="L169" s="80" t="s">
        <v>96</v>
      </c>
      <c r="M169" s="79" t="s">
        <v>801</v>
      </c>
      <c r="N169" s="88"/>
      <c r="O169" s="81" t="s">
        <v>802</v>
      </c>
      <c r="P169" s="39" t="s">
        <v>118</v>
      </c>
      <c r="Q169" s="39" t="s">
        <v>86</v>
      </c>
      <c r="R169" s="39" t="s">
        <v>807</v>
      </c>
      <c r="S169" s="39" t="s">
        <v>807</v>
      </c>
      <c r="T169" s="39" t="s">
        <v>807</v>
      </c>
      <c r="U169" s="78" t="s">
        <v>817</v>
      </c>
      <c r="V169" s="43">
        <v>1</v>
      </c>
      <c r="W169" s="145"/>
    </row>
    <row r="170" spans="1:23" s="128" customFormat="1" ht="26.45" customHeight="1" x14ac:dyDescent="0.15">
      <c r="A170" s="143" t="s">
        <v>841</v>
      </c>
      <c r="B170" s="33">
        <f t="shared" si="2"/>
        <v>158</v>
      </c>
      <c r="C170" s="130" t="s">
        <v>332</v>
      </c>
      <c r="D170" s="34" t="s">
        <v>807</v>
      </c>
      <c r="E170" s="35" t="s">
        <v>809</v>
      </c>
      <c r="F170" s="80" t="s">
        <v>702</v>
      </c>
      <c r="G170" s="80">
        <v>1</v>
      </c>
      <c r="H170" s="34">
        <v>31</v>
      </c>
      <c r="I170" s="41" t="str">
        <f ca="1">IF(INDIRECT("一般債振替制度!K22")="","",INDIRECT("一般債振替制度!K22"))</f>
        <v/>
      </c>
      <c r="J170" s="42"/>
      <c r="K170" s="38" t="s">
        <v>94</v>
      </c>
      <c r="L170" s="80" t="s">
        <v>96</v>
      </c>
      <c r="M170" s="79" t="s">
        <v>801</v>
      </c>
      <c r="N170" s="88"/>
      <c r="O170" s="81" t="s">
        <v>802</v>
      </c>
      <c r="P170" s="39" t="s">
        <v>118</v>
      </c>
      <c r="Q170" s="39" t="s">
        <v>86</v>
      </c>
      <c r="R170" s="39" t="s">
        <v>807</v>
      </c>
      <c r="S170" s="39" t="s">
        <v>807</v>
      </c>
      <c r="T170" s="39" t="s">
        <v>807</v>
      </c>
      <c r="U170" s="78" t="s">
        <v>817</v>
      </c>
      <c r="V170" s="43">
        <v>1</v>
      </c>
      <c r="W170" s="145"/>
    </row>
    <row r="171" spans="1:23" s="128" customFormat="1" ht="26.45" customHeight="1" x14ac:dyDescent="0.15">
      <c r="A171" s="143" t="s">
        <v>841</v>
      </c>
      <c r="B171" s="33">
        <f t="shared" si="2"/>
        <v>159</v>
      </c>
      <c r="C171" s="130" t="s">
        <v>333</v>
      </c>
      <c r="D171" s="34" t="s">
        <v>807</v>
      </c>
      <c r="E171" s="35" t="s">
        <v>809</v>
      </c>
      <c r="F171" s="80" t="s">
        <v>702</v>
      </c>
      <c r="G171" s="80">
        <v>1</v>
      </c>
      <c r="H171" s="34">
        <v>32</v>
      </c>
      <c r="I171" s="41" t="str">
        <f ca="1">IF(INDIRECT("一般債振替制度!K23")="","",INDIRECT("一般債振替制度!K23"))</f>
        <v/>
      </c>
      <c r="J171" s="42"/>
      <c r="K171" s="38" t="s">
        <v>94</v>
      </c>
      <c r="L171" s="80" t="s">
        <v>96</v>
      </c>
      <c r="M171" s="79" t="s">
        <v>801</v>
      </c>
      <c r="N171" s="88"/>
      <c r="O171" s="81" t="s">
        <v>802</v>
      </c>
      <c r="P171" s="39" t="s">
        <v>118</v>
      </c>
      <c r="Q171" s="39" t="s">
        <v>86</v>
      </c>
      <c r="R171" s="39" t="s">
        <v>780</v>
      </c>
      <c r="S171" s="39" t="s">
        <v>780</v>
      </c>
      <c r="T171" s="39" t="s">
        <v>780</v>
      </c>
      <c r="U171" s="78" t="s">
        <v>781</v>
      </c>
      <c r="V171" s="43">
        <v>1</v>
      </c>
      <c r="W171" s="145"/>
    </row>
    <row r="172" spans="1:23" s="128" customFormat="1" ht="26.45" customHeight="1" x14ac:dyDescent="0.15">
      <c r="A172" s="143" t="s">
        <v>841</v>
      </c>
      <c r="B172" s="33">
        <f t="shared" si="2"/>
        <v>160</v>
      </c>
      <c r="C172" s="130" t="s">
        <v>334</v>
      </c>
      <c r="D172" s="34" t="s">
        <v>807</v>
      </c>
      <c r="E172" s="35" t="s">
        <v>809</v>
      </c>
      <c r="F172" s="80" t="s">
        <v>702</v>
      </c>
      <c r="G172" s="80">
        <v>1</v>
      </c>
      <c r="H172" s="34">
        <v>33</v>
      </c>
      <c r="I172" s="41" t="str">
        <f ca="1">IF(INDIRECT("一般債振替制度!K24")="","",INDIRECT("一般債振替制度!K24"))</f>
        <v/>
      </c>
      <c r="J172" s="42"/>
      <c r="K172" s="38" t="s">
        <v>94</v>
      </c>
      <c r="L172" s="78"/>
      <c r="M172" s="79" t="s">
        <v>815</v>
      </c>
      <c r="N172" s="88" t="s">
        <v>605</v>
      </c>
      <c r="O172" s="81">
        <v>13</v>
      </c>
      <c r="P172" s="39" t="s">
        <v>118</v>
      </c>
      <c r="Q172" s="39" t="s">
        <v>86</v>
      </c>
      <c r="R172" s="39" t="s">
        <v>807</v>
      </c>
      <c r="S172" s="39" t="s">
        <v>807</v>
      </c>
      <c r="T172" s="39" t="s">
        <v>807</v>
      </c>
      <c r="U172" s="78" t="s">
        <v>817</v>
      </c>
      <c r="V172" s="43">
        <v>1</v>
      </c>
      <c r="W172" s="145"/>
    </row>
    <row r="173" spans="1:23" s="128" customFormat="1" ht="26.45" customHeight="1" x14ac:dyDescent="0.15">
      <c r="A173" s="143" t="s">
        <v>841</v>
      </c>
      <c r="B173" s="33">
        <f t="shared" si="2"/>
        <v>161</v>
      </c>
      <c r="C173" s="130" t="s">
        <v>335</v>
      </c>
      <c r="D173" s="34" t="s">
        <v>807</v>
      </c>
      <c r="E173" s="35" t="s">
        <v>809</v>
      </c>
      <c r="F173" s="80" t="s">
        <v>702</v>
      </c>
      <c r="G173" s="80">
        <v>1</v>
      </c>
      <c r="H173" s="34">
        <v>34</v>
      </c>
      <c r="I173" s="41" t="str">
        <f ca="1">IF(INDIRECT("一般債振替制度!K25")="","",INDIRECT("一般債振替制度!K25"))</f>
        <v/>
      </c>
      <c r="J173" s="42"/>
      <c r="K173" s="38" t="s">
        <v>94</v>
      </c>
      <c r="L173" s="80" t="s">
        <v>96</v>
      </c>
      <c r="M173" s="79" t="s">
        <v>801</v>
      </c>
      <c r="N173" s="88"/>
      <c r="O173" s="81" t="s">
        <v>802</v>
      </c>
      <c r="P173" s="39" t="s">
        <v>118</v>
      </c>
      <c r="Q173" s="39" t="s">
        <v>86</v>
      </c>
      <c r="R173" s="39" t="s">
        <v>780</v>
      </c>
      <c r="S173" s="39" t="s">
        <v>780</v>
      </c>
      <c r="T173" s="39" t="s">
        <v>780</v>
      </c>
      <c r="U173" s="78" t="s">
        <v>781</v>
      </c>
      <c r="V173" s="43">
        <v>1</v>
      </c>
      <c r="W173" s="145"/>
    </row>
    <row r="174" spans="1:23" s="128" customFormat="1" ht="13.15" customHeight="1" x14ac:dyDescent="0.15">
      <c r="A174" s="143" t="s">
        <v>841</v>
      </c>
      <c r="B174" s="33">
        <f t="shared" si="2"/>
        <v>162</v>
      </c>
      <c r="C174" s="130" t="s">
        <v>336</v>
      </c>
      <c r="D174" s="34" t="s">
        <v>780</v>
      </c>
      <c r="E174" s="35" t="s">
        <v>809</v>
      </c>
      <c r="F174" s="80" t="s">
        <v>702</v>
      </c>
      <c r="G174" s="80">
        <v>1</v>
      </c>
      <c r="H174" s="34">
        <v>35</v>
      </c>
      <c r="I174" s="41"/>
      <c r="J174" s="42"/>
      <c r="K174" s="38"/>
      <c r="L174" s="78"/>
      <c r="M174" s="79"/>
      <c r="N174" s="88"/>
      <c r="O174" s="81"/>
      <c r="P174" s="39" t="s">
        <v>118</v>
      </c>
      <c r="Q174" s="39" t="s">
        <v>86</v>
      </c>
      <c r="R174" s="39" t="s">
        <v>780</v>
      </c>
      <c r="S174" s="39" t="s">
        <v>780</v>
      </c>
      <c r="T174" s="39" t="s">
        <v>807</v>
      </c>
      <c r="U174" s="78" t="s">
        <v>817</v>
      </c>
      <c r="V174" s="43">
        <v>1</v>
      </c>
      <c r="W174" s="145"/>
    </row>
    <row r="175" spans="1:23" s="128" customFormat="1" ht="26.45" customHeight="1" x14ac:dyDescent="0.15">
      <c r="A175" s="143" t="s">
        <v>841</v>
      </c>
      <c r="B175" s="33">
        <f t="shared" si="2"/>
        <v>163</v>
      </c>
      <c r="C175" s="130" t="s">
        <v>337</v>
      </c>
      <c r="D175" s="34" t="s">
        <v>807</v>
      </c>
      <c r="E175" s="35" t="s">
        <v>809</v>
      </c>
      <c r="F175" s="80" t="s">
        <v>702</v>
      </c>
      <c r="G175" s="80">
        <v>1</v>
      </c>
      <c r="H175" s="34">
        <v>36</v>
      </c>
      <c r="I175" s="41" t="str">
        <f ca="1">IF(INDIRECT("一般債振替制度!K26")="","",INDIRECT("一般債振替制度!K26"))</f>
        <v/>
      </c>
      <c r="J175" s="42"/>
      <c r="K175" s="38" t="s">
        <v>94</v>
      </c>
      <c r="L175" s="78"/>
      <c r="M175" s="79" t="s">
        <v>815</v>
      </c>
      <c r="N175" s="88" t="s">
        <v>605</v>
      </c>
      <c r="O175" s="81">
        <v>8</v>
      </c>
      <c r="P175" s="39" t="s">
        <v>118</v>
      </c>
      <c r="Q175" s="39" t="s">
        <v>86</v>
      </c>
      <c r="R175" s="39" t="s">
        <v>807</v>
      </c>
      <c r="S175" s="39" t="s">
        <v>807</v>
      </c>
      <c r="T175" s="39" t="s">
        <v>807</v>
      </c>
      <c r="U175" s="78" t="s">
        <v>817</v>
      </c>
      <c r="V175" s="43">
        <v>1</v>
      </c>
      <c r="W175" s="145"/>
    </row>
    <row r="176" spans="1:23" s="128" customFormat="1" ht="26.45" customHeight="1" x14ac:dyDescent="0.15">
      <c r="A176" s="143" t="s">
        <v>841</v>
      </c>
      <c r="B176" s="33">
        <f t="shared" si="2"/>
        <v>164</v>
      </c>
      <c r="C176" s="130" t="s">
        <v>338</v>
      </c>
      <c r="D176" s="34" t="s">
        <v>807</v>
      </c>
      <c r="E176" s="35" t="s">
        <v>809</v>
      </c>
      <c r="F176" s="80" t="s">
        <v>702</v>
      </c>
      <c r="G176" s="80">
        <v>1</v>
      </c>
      <c r="H176" s="34">
        <v>37</v>
      </c>
      <c r="I176" s="41" t="str">
        <f ca="1">IF(INDIRECT("一般債振替制度!K27")="","",INDIRECT("一般債振替制度!K27"))</f>
        <v/>
      </c>
      <c r="J176" s="42"/>
      <c r="K176" s="38" t="s">
        <v>94</v>
      </c>
      <c r="L176" s="80" t="s">
        <v>96</v>
      </c>
      <c r="M176" s="79" t="s">
        <v>801</v>
      </c>
      <c r="N176" s="88"/>
      <c r="O176" s="81" t="s">
        <v>802</v>
      </c>
      <c r="P176" s="39" t="s">
        <v>118</v>
      </c>
      <c r="Q176" s="39" t="s">
        <v>86</v>
      </c>
      <c r="R176" s="39" t="s">
        <v>780</v>
      </c>
      <c r="S176" s="39" t="s">
        <v>807</v>
      </c>
      <c r="T176" s="39" t="s">
        <v>807</v>
      </c>
      <c r="U176" s="78" t="s">
        <v>817</v>
      </c>
      <c r="V176" s="43">
        <v>1</v>
      </c>
      <c r="W176" s="145"/>
    </row>
    <row r="177" spans="1:23" s="128" customFormat="1" ht="26.45" customHeight="1" x14ac:dyDescent="0.15">
      <c r="A177" s="143" t="s">
        <v>841</v>
      </c>
      <c r="B177" s="33">
        <f t="shared" si="2"/>
        <v>165</v>
      </c>
      <c r="C177" s="130" t="s">
        <v>283</v>
      </c>
      <c r="D177" s="34" t="s">
        <v>807</v>
      </c>
      <c r="E177" s="35" t="s">
        <v>809</v>
      </c>
      <c r="F177" s="80" t="s">
        <v>702</v>
      </c>
      <c r="G177" s="80">
        <v>1</v>
      </c>
      <c r="H177" s="34">
        <v>38</v>
      </c>
      <c r="I177" s="41" t="str">
        <f ca="1">IF(INDIRECT("一般債振替制度!E31")="","",INDIRECT("一般債振替制度!E31"))</f>
        <v/>
      </c>
      <c r="J177" s="42"/>
      <c r="K177" s="38" t="s">
        <v>94</v>
      </c>
      <c r="L177" s="80" t="s">
        <v>96</v>
      </c>
      <c r="M177" s="79" t="s">
        <v>801</v>
      </c>
      <c r="N177" s="88"/>
      <c r="O177" s="81" t="s">
        <v>802</v>
      </c>
      <c r="P177" s="39" t="s">
        <v>118</v>
      </c>
      <c r="Q177" s="39" t="s">
        <v>86</v>
      </c>
      <c r="R177" s="39" t="s">
        <v>807</v>
      </c>
      <c r="S177" s="39" t="s">
        <v>807</v>
      </c>
      <c r="T177" s="39" t="s">
        <v>807</v>
      </c>
      <c r="U177" s="78" t="s">
        <v>817</v>
      </c>
      <c r="V177" s="43">
        <v>1</v>
      </c>
      <c r="W177" s="145"/>
    </row>
    <row r="178" spans="1:23" s="128" customFormat="1" ht="26.45" customHeight="1" x14ac:dyDescent="0.15">
      <c r="A178" s="143" t="s">
        <v>841</v>
      </c>
      <c r="B178" s="33">
        <f t="shared" si="2"/>
        <v>166</v>
      </c>
      <c r="C178" s="130" t="s">
        <v>284</v>
      </c>
      <c r="D178" s="34" t="s">
        <v>807</v>
      </c>
      <c r="E178" s="35" t="s">
        <v>809</v>
      </c>
      <c r="F178" s="80" t="s">
        <v>702</v>
      </c>
      <c r="G178" s="80">
        <v>1</v>
      </c>
      <c r="H178" s="34">
        <v>39</v>
      </c>
      <c r="I178" s="41" t="str">
        <f ca="1">IF(INDIRECT("一般債振替制度!E32")="","",INDIRECT("一般債振替制度!E32"))</f>
        <v/>
      </c>
      <c r="J178" s="42"/>
      <c r="K178" s="38" t="s">
        <v>94</v>
      </c>
      <c r="L178" s="80" t="s">
        <v>96</v>
      </c>
      <c r="M178" s="79" t="s">
        <v>801</v>
      </c>
      <c r="N178" s="88"/>
      <c r="O178" s="81" t="s">
        <v>802</v>
      </c>
      <c r="P178" s="39" t="s">
        <v>118</v>
      </c>
      <c r="Q178" s="39" t="s">
        <v>86</v>
      </c>
      <c r="R178" s="39" t="s">
        <v>807</v>
      </c>
      <c r="S178" s="39" t="s">
        <v>807</v>
      </c>
      <c r="T178" s="39" t="s">
        <v>807</v>
      </c>
      <c r="U178" s="78" t="s">
        <v>817</v>
      </c>
      <c r="V178" s="43">
        <v>1</v>
      </c>
      <c r="W178" s="145"/>
    </row>
    <row r="179" spans="1:23" s="128" customFormat="1" ht="26.45" customHeight="1" x14ac:dyDescent="0.15">
      <c r="A179" s="143" t="s">
        <v>841</v>
      </c>
      <c r="B179" s="33">
        <f t="shared" si="2"/>
        <v>167</v>
      </c>
      <c r="C179" s="130" t="s">
        <v>285</v>
      </c>
      <c r="D179" s="34" t="s">
        <v>780</v>
      </c>
      <c r="E179" s="35" t="s">
        <v>809</v>
      </c>
      <c r="F179" s="80" t="s">
        <v>702</v>
      </c>
      <c r="G179" s="80">
        <v>1</v>
      </c>
      <c r="H179" s="34">
        <v>40</v>
      </c>
      <c r="I179" s="41" t="str">
        <f ca="1">IF(INDIRECT("一般債振替制度!E33")="","",INDIRECT("一般債振替制度!E33"))</f>
        <v/>
      </c>
      <c r="J179" s="42"/>
      <c r="K179" s="38" t="s">
        <v>94</v>
      </c>
      <c r="L179" s="78"/>
      <c r="M179" s="79" t="s">
        <v>815</v>
      </c>
      <c r="N179" s="88" t="s">
        <v>605</v>
      </c>
      <c r="O179" s="81">
        <v>13</v>
      </c>
      <c r="P179" s="39" t="s">
        <v>118</v>
      </c>
      <c r="Q179" s="39" t="s">
        <v>86</v>
      </c>
      <c r="R179" s="39" t="s">
        <v>807</v>
      </c>
      <c r="S179" s="39" t="s">
        <v>807</v>
      </c>
      <c r="T179" s="39" t="s">
        <v>807</v>
      </c>
      <c r="U179" s="78" t="s">
        <v>817</v>
      </c>
      <c r="V179" s="43">
        <v>1</v>
      </c>
      <c r="W179" s="145"/>
    </row>
    <row r="180" spans="1:23" s="128" customFormat="1" ht="26.45" customHeight="1" x14ac:dyDescent="0.15">
      <c r="A180" s="143" t="s">
        <v>843</v>
      </c>
      <c r="B180" s="33">
        <f t="shared" si="2"/>
        <v>168</v>
      </c>
      <c r="C180" s="130" t="s">
        <v>286</v>
      </c>
      <c r="D180" s="34" t="s">
        <v>807</v>
      </c>
      <c r="E180" s="35" t="s">
        <v>809</v>
      </c>
      <c r="F180" s="80" t="s">
        <v>702</v>
      </c>
      <c r="G180" s="80">
        <v>1</v>
      </c>
      <c r="H180" s="34">
        <v>41</v>
      </c>
      <c r="I180" s="41" t="str">
        <f ca="1">IF(INDIRECT("一般債振替制度!E34")="","",INDIRECT("一般債振替制度!E34"))</f>
        <v/>
      </c>
      <c r="J180" s="42"/>
      <c r="K180" s="38" t="s">
        <v>94</v>
      </c>
      <c r="L180" s="80" t="s">
        <v>96</v>
      </c>
      <c r="M180" s="79" t="s">
        <v>801</v>
      </c>
      <c r="N180" s="88"/>
      <c r="O180" s="81" t="s">
        <v>802</v>
      </c>
      <c r="P180" s="39" t="s">
        <v>118</v>
      </c>
      <c r="Q180" s="39" t="s">
        <v>86</v>
      </c>
      <c r="R180" s="39" t="s">
        <v>807</v>
      </c>
      <c r="S180" s="39" t="s">
        <v>807</v>
      </c>
      <c r="T180" s="39" t="s">
        <v>807</v>
      </c>
      <c r="U180" s="78" t="s">
        <v>817</v>
      </c>
      <c r="V180" s="43">
        <v>1</v>
      </c>
      <c r="W180" s="145"/>
    </row>
    <row r="181" spans="1:23" s="128" customFormat="1" ht="13.15" customHeight="1" x14ac:dyDescent="0.15">
      <c r="A181" s="143" t="s">
        <v>841</v>
      </c>
      <c r="B181" s="33">
        <f t="shared" si="2"/>
        <v>169</v>
      </c>
      <c r="C181" s="130" t="s">
        <v>287</v>
      </c>
      <c r="D181" s="34" t="s">
        <v>807</v>
      </c>
      <c r="E181" s="35" t="s">
        <v>809</v>
      </c>
      <c r="F181" s="80" t="s">
        <v>702</v>
      </c>
      <c r="G181" s="80">
        <v>1</v>
      </c>
      <c r="H181" s="34">
        <v>42</v>
      </c>
      <c r="I181" s="41"/>
      <c r="J181" s="42"/>
      <c r="K181" s="38"/>
      <c r="L181" s="78"/>
      <c r="M181" s="79"/>
      <c r="N181" s="88"/>
      <c r="O181" s="81"/>
      <c r="P181" s="39" t="s">
        <v>118</v>
      </c>
      <c r="Q181" s="39" t="s">
        <v>86</v>
      </c>
      <c r="R181" s="39" t="s">
        <v>807</v>
      </c>
      <c r="S181" s="39" t="s">
        <v>807</v>
      </c>
      <c r="T181" s="39" t="s">
        <v>807</v>
      </c>
      <c r="U181" s="78" t="s">
        <v>817</v>
      </c>
      <c r="V181" s="43">
        <v>1</v>
      </c>
      <c r="W181" s="145"/>
    </row>
    <row r="182" spans="1:23" s="128" customFormat="1" ht="26.45" customHeight="1" x14ac:dyDescent="0.15">
      <c r="A182" s="143" t="s">
        <v>841</v>
      </c>
      <c r="B182" s="33">
        <f t="shared" si="2"/>
        <v>170</v>
      </c>
      <c r="C182" s="130" t="s">
        <v>288</v>
      </c>
      <c r="D182" s="34" t="s">
        <v>807</v>
      </c>
      <c r="E182" s="35" t="s">
        <v>809</v>
      </c>
      <c r="F182" s="80" t="s">
        <v>702</v>
      </c>
      <c r="G182" s="80">
        <v>1</v>
      </c>
      <c r="H182" s="34">
        <v>43</v>
      </c>
      <c r="I182" s="41" t="str">
        <f ca="1">IF(INDIRECT("一般債振替制度!E35")="","",INDIRECT("一般債振替制度!E35"))</f>
        <v/>
      </c>
      <c r="J182" s="42"/>
      <c r="K182" s="38" t="s">
        <v>94</v>
      </c>
      <c r="L182" s="78"/>
      <c r="M182" s="79" t="s">
        <v>815</v>
      </c>
      <c r="N182" s="88" t="s">
        <v>605</v>
      </c>
      <c r="O182" s="81">
        <v>8</v>
      </c>
      <c r="P182" s="39" t="s">
        <v>118</v>
      </c>
      <c r="Q182" s="39" t="s">
        <v>86</v>
      </c>
      <c r="R182" s="39" t="s">
        <v>807</v>
      </c>
      <c r="S182" s="39" t="s">
        <v>807</v>
      </c>
      <c r="T182" s="39" t="s">
        <v>807</v>
      </c>
      <c r="U182" s="78" t="s">
        <v>817</v>
      </c>
      <c r="V182" s="43">
        <v>1</v>
      </c>
      <c r="W182" s="145"/>
    </row>
    <row r="183" spans="1:23" s="128" customFormat="1" ht="26.45" customHeight="1" x14ac:dyDescent="0.15">
      <c r="A183" s="143" t="s">
        <v>841</v>
      </c>
      <c r="B183" s="33">
        <f t="shared" si="2"/>
        <v>171</v>
      </c>
      <c r="C183" s="130" t="s">
        <v>289</v>
      </c>
      <c r="D183" s="34" t="s">
        <v>807</v>
      </c>
      <c r="E183" s="35" t="s">
        <v>809</v>
      </c>
      <c r="F183" s="80" t="s">
        <v>702</v>
      </c>
      <c r="G183" s="80">
        <v>1</v>
      </c>
      <c r="H183" s="34">
        <v>44</v>
      </c>
      <c r="I183" s="41" t="str">
        <f ca="1">IF(INDIRECT("一般債振替制度!E36")="","",INDIRECT("一般債振替制度!E36"))</f>
        <v/>
      </c>
      <c r="J183" s="42"/>
      <c r="K183" s="38" t="s">
        <v>94</v>
      </c>
      <c r="L183" s="80" t="s">
        <v>96</v>
      </c>
      <c r="M183" s="79" t="s">
        <v>815</v>
      </c>
      <c r="N183" s="88"/>
      <c r="O183" s="81" t="s">
        <v>802</v>
      </c>
      <c r="P183" s="39" t="s">
        <v>118</v>
      </c>
      <c r="Q183" s="39" t="s">
        <v>86</v>
      </c>
      <c r="R183" s="39" t="s">
        <v>807</v>
      </c>
      <c r="S183" s="39" t="s">
        <v>807</v>
      </c>
      <c r="T183" s="39" t="s">
        <v>807</v>
      </c>
      <c r="U183" s="78" t="s">
        <v>817</v>
      </c>
      <c r="V183" s="43">
        <v>1</v>
      </c>
      <c r="W183" s="145"/>
    </row>
    <row r="184" spans="1:23" s="128" customFormat="1" ht="26.45" customHeight="1" x14ac:dyDescent="0.15">
      <c r="A184" s="143" t="s">
        <v>841</v>
      </c>
      <c r="B184" s="33">
        <f t="shared" si="2"/>
        <v>172</v>
      </c>
      <c r="C184" s="130" t="s">
        <v>290</v>
      </c>
      <c r="D184" s="34" t="s">
        <v>807</v>
      </c>
      <c r="E184" s="35" t="s">
        <v>809</v>
      </c>
      <c r="F184" s="80" t="s">
        <v>702</v>
      </c>
      <c r="G184" s="80">
        <v>1</v>
      </c>
      <c r="H184" s="34">
        <v>45</v>
      </c>
      <c r="I184" s="41" t="str">
        <f ca="1">IF(INDIRECT("一般債振替制度!K31")="","",INDIRECT("一般債振替制度!K31"))</f>
        <v/>
      </c>
      <c r="J184" s="42"/>
      <c r="K184" s="38" t="s">
        <v>94</v>
      </c>
      <c r="L184" s="80" t="s">
        <v>96</v>
      </c>
      <c r="M184" s="79" t="s">
        <v>801</v>
      </c>
      <c r="N184" s="88"/>
      <c r="O184" s="81" t="s">
        <v>802</v>
      </c>
      <c r="P184" s="39" t="s">
        <v>118</v>
      </c>
      <c r="Q184" s="39" t="s">
        <v>86</v>
      </c>
      <c r="R184" s="39" t="s">
        <v>807</v>
      </c>
      <c r="S184" s="39" t="s">
        <v>807</v>
      </c>
      <c r="T184" s="39" t="s">
        <v>807</v>
      </c>
      <c r="U184" s="78" t="s">
        <v>817</v>
      </c>
      <c r="V184" s="43">
        <v>1</v>
      </c>
      <c r="W184" s="145"/>
    </row>
    <row r="185" spans="1:23" s="128" customFormat="1" ht="26.45" customHeight="1" x14ac:dyDescent="0.15">
      <c r="A185" s="143" t="s">
        <v>841</v>
      </c>
      <c r="B185" s="33">
        <f t="shared" si="2"/>
        <v>173</v>
      </c>
      <c r="C185" s="130" t="s">
        <v>291</v>
      </c>
      <c r="D185" s="34" t="s">
        <v>807</v>
      </c>
      <c r="E185" s="35" t="s">
        <v>809</v>
      </c>
      <c r="F185" s="80" t="s">
        <v>702</v>
      </c>
      <c r="G185" s="80">
        <v>1</v>
      </c>
      <c r="H185" s="34">
        <v>46</v>
      </c>
      <c r="I185" s="41" t="str">
        <f ca="1">IF(INDIRECT("一般債振替制度!K32")="","",INDIRECT("一般債振替制度!K32"))</f>
        <v/>
      </c>
      <c r="J185" s="42"/>
      <c r="K185" s="38" t="s">
        <v>94</v>
      </c>
      <c r="L185" s="80" t="s">
        <v>96</v>
      </c>
      <c r="M185" s="79" t="s">
        <v>801</v>
      </c>
      <c r="N185" s="88"/>
      <c r="O185" s="81" t="s">
        <v>802</v>
      </c>
      <c r="P185" s="39" t="s">
        <v>118</v>
      </c>
      <c r="Q185" s="39" t="s">
        <v>86</v>
      </c>
      <c r="R185" s="39" t="s">
        <v>807</v>
      </c>
      <c r="S185" s="39" t="s">
        <v>807</v>
      </c>
      <c r="T185" s="39" t="s">
        <v>807</v>
      </c>
      <c r="U185" s="78" t="s">
        <v>817</v>
      </c>
      <c r="V185" s="43">
        <v>1</v>
      </c>
      <c r="W185" s="145"/>
    </row>
    <row r="186" spans="1:23" s="128" customFormat="1" ht="26.45" customHeight="1" x14ac:dyDescent="0.15">
      <c r="A186" s="143" t="s">
        <v>841</v>
      </c>
      <c r="B186" s="33">
        <f t="shared" si="2"/>
        <v>174</v>
      </c>
      <c r="C186" s="130" t="s">
        <v>292</v>
      </c>
      <c r="D186" s="34" t="s">
        <v>807</v>
      </c>
      <c r="E186" s="35" t="s">
        <v>809</v>
      </c>
      <c r="F186" s="80" t="s">
        <v>702</v>
      </c>
      <c r="G186" s="80">
        <v>1</v>
      </c>
      <c r="H186" s="34">
        <v>47</v>
      </c>
      <c r="I186" s="41" t="str">
        <f ca="1">IF(INDIRECT("一般債振替制度!K33")="","",INDIRECT("一般債振替制度!K33"))</f>
        <v/>
      </c>
      <c r="J186" s="42"/>
      <c r="K186" s="38" t="s">
        <v>94</v>
      </c>
      <c r="L186" s="78"/>
      <c r="M186" s="79" t="s">
        <v>815</v>
      </c>
      <c r="N186" s="88" t="s">
        <v>605</v>
      </c>
      <c r="O186" s="81">
        <v>13</v>
      </c>
      <c r="P186" s="39" t="s">
        <v>118</v>
      </c>
      <c r="Q186" s="39" t="s">
        <v>86</v>
      </c>
      <c r="R186" s="39" t="s">
        <v>807</v>
      </c>
      <c r="S186" s="39" t="s">
        <v>807</v>
      </c>
      <c r="T186" s="39" t="s">
        <v>807</v>
      </c>
      <c r="U186" s="78" t="s">
        <v>817</v>
      </c>
      <c r="V186" s="43">
        <v>1</v>
      </c>
      <c r="W186" s="145"/>
    </row>
    <row r="187" spans="1:23" s="128" customFormat="1" ht="26.45" customHeight="1" x14ac:dyDescent="0.15">
      <c r="A187" s="143" t="s">
        <v>841</v>
      </c>
      <c r="B187" s="33">
        <f t="shared" si="2"/>
        <v>175</v>
      </c>
      <c r="C187" s="130" t="s">
        <v>293</v>
      </c>
      <c r="D187" s="34" t="s">
        <v>807</v>
      </c>
      <c r="E187" s="35" t="s">
        <v>809</v>
      </c>
      <c r="F187" s="80" t="s">
        <v>702</v>
      </c>
      <c r="G187" s="80">
        <v>1</v>
      </c>
      <c r="H187" s="34">
        <v>48</v>
      </c>
      <c r="I187" s="41" t="str">
        <f ca="1">IF(INDIRECT("一般債振替制度!K34")="","",INDIRECT("一般債振替制度!K34"))</f>
        <v/>
      </c>
      <c r="J187" s="42"/>
      <c r="K187" s="38" t="s">
        <v>94</v>
      </c>
      <c r="L187" s="80" t="s">
        <v>96</v>
      </c>
      <c r="M187" s="79" t="s">
        <v>801</v>
      </c>
      <c r="N187" s="88"/>
      <c r="O187" s="81" t="s">
        <v>802</v>
      </c>
      <c r="P187" s="39" t="s">
        <v>118</v>
      </c>
      <c r="Q187" s="39" t="s">
        <v>86</v>
      </c>
      <c r="R187" s="39" t="s">
        <v>780</v>
      </c>
      <c r="S187" s="39" t="s">
        <v>780</v>
      </c>
      <c r="T187" s="39" t="s">
        <v>780</v>
      </c>
      <c r="U187" s="78" t="s">
        <v>781</v>
      </c>
      <c r="V187" s="43">
        <v>1</v>
      </c>
      <c r="W187" s="145"/>
    </row>
    <row r="188" spans="1:23" s="128" customFormat="1" ht="13.15" customHeight="1" x14ac:dyDescent="0.15">
      <c r="A188" s="143" t="s">
        <v>841</v>
      </c>
      <c r="B188" s="33">
        <f t="shared" si="2"/>
        <v>176</v>
      </c>
      <c r="C188" s="130" t="s">
        <v>294</v>
      </c>
      <c r="D188" s="34" t="s">
        <v>780</v>
      </c>
      <c r="E188" s="35" t="s">
        <v>823</v>
      </c>
      <c r="F188" s="80" t="s">
        <v>702</v>
      </c>
      <c r="G188" s="80">
        <v>1</v>
      </c>
      <c r="H188" s="34">
        <v>49</v>
      </c>
      <c r="I188" s="41"/>
      <c r="J188" s="42"/>
      <c r="K188" s="38"/>
      <c r="L188" s="78"/>
      <c r="M188" s="79"/>
      <c r="N188" s="88"/>
      <c r="O188" s="81"/>
      <c r="P188" s="39" t="s">
        <v>118</v>
      </c>
      <c r="Q188" s="39" t="s">
        <v>86</v>
      </c>
      <c r="R188" s="39" t="s">
        <v>780</v>
      </c>
      <c r="S188" s="39" t="s">
        <v>780</v>
      </c>
      <c r="T188" s="39" t="s">
        <v>780</v>
      </c>
      <c r="U188" s="78" t="s">
        <v>781</v>
      </c>
      <c r="V188" s="43">
        <v>1</v>
      </c>
      <c r="W188" s="145"/>
    </row>
    <row r="189" spans="1:23" s="128" customFormat="1" ht="26.45" customHeight="1" x14ac:dyDescent="0.15">
      <c r="A189" s="143" t="s">
        <v>841</v>
      </c>
      <c r="B189" s="33">
        <f t="shared" si="2"/>
        <v>177</v>
      </c>
      <c r="C189" s="130" t="s">
        <v>295</v>
      </c>
      <c r="D189" s="34" t="s">
        <v>780</v>
      </c>
      <c r="E189" s="35" t="s">
        <v>823</v>
      </c>
      <c r="F189" s="80" t="s">
        <v>702</v>
      </c>
      <c r="G189" s="80">
        <v>1</v>
      </c>
      <c r="H189" s="34">
        <v>50</v>
      </c>
      <c r="I189" s="41" t="str">
        <f ca="1">IF(INDIRECT("一般債振替制度!K35")="","",INDIRECT("一般債振替制度!K35"))</f>
        <v/>
      </c>
      <c r="J189" s="42"/>
      <c r="K189" s="38" t="s">
        <v>94</v>
      </c>
      <c r="L189" s="78"/>
      <c r="M189" s="79" t="s">
        <v>815</v>
      </c>
      <c r="N189" s="88" t="s">
        <v>605</v>
      </c>
      <c r="O189" s="81">
        <v>8</v>
      </c>
      <c r="P189" s="39" t="s">
        <v>118</v>
      </c>
      <c r="Q189" s="39" t="s">
        <v>86</v>
      </c>
      <c r="R189" s="39" t="s">
        <v>780</v>
      </c>
      <c r="S189" s="39" t="s">
        <v>780</v>
      </c>
      <c r="T189" s="39" t="s">
        <v>780</v>
      </c>
      <c r="U189" s="78" t="s">
        <v>781</v>
      </c>
      <c r="V189" s="43">
        <v>1</v>
      </c>
      <c r="W189" s="145"/>
    </row>
    <row r="190" spans="1:23" s="128" customFormat="1" ht="26.45" customHeight="1" x14ac:dyDescent="0.15">
      <c r="A190" s="143" t="s">
        <v>841</v>
      </c>
      <c r="B190" s="33">
        <f t="shared" si="2"/>
        <v>178</v>
      </c>
      <c r="C190" s="130" t="s">
        <v>296</v>
      </c>
      <c r="D190" s="34" t="s">
        <v>780</v>
      </c>
      <c r="E190" s="35" t="s">
        <v>823</v>
      </c>
      <c r="F190" s="80" t="s">
        <v>702</v>
      </c>
      <c r="G190" s="80">
        <v>1</v>
      </c>
      <c r="H190" s="34">
        <v>51</v>
      </c>
      <c r="I190" s="41" t="str">
        <f ca="1">IF(INDIRECT("一般債振替制度!K36")="","",INDIRECT("一般債振替制度!K36"))</f>
        <v/>
      </c>
      <c r="J190" s="42"/>
      <c r="K190" s="38" t="s">
        <v>94</v>
      </c>
      <c r="L190" s="80" t="s">
        <v>96</v>
      </c>
      <c r="M190" s="79" t="s">
        <v>801</v>
      </c>
      <c r="N190" s="88"/>
      <c r="O190" s="81" t="s">
        <v>802</v>
      </c>
      <c r="P190" s="39" t="s">
        <v>118</v>
      </c>
      <c r="Q190" s="39" t="s">
        <v>86</v>
      </c>
      <c r="R190" s="39" t="s">
        <v>780</v>
      </c>
      <c r="S190" s="39" t="s">
        <v>780</v>
      </c>
      <c r="T190" s="39" t="s">
        <v>780</v>
      </c>
      <c r="U190" s="78" t="s">
        <v>817</v>
      </c>
      <c r="V190" s="43">
        <v>1</v>
      </c>
      <c r="W190" s="145"/>
    </row>
    <row r="191" spans="1:23" s="128" customFormat="1" ht="26.45" customHeight="1" x14ac:dyDescent="0.15">
      <c r="A191" s="143" t="s">
        <v>841</v>
      </c>
      <c r="B191" s="33">
        <f t="shared" si="2"/>
        <v>179</v>
      </c>
      <c r="C191" s="130" t="s">
        <v>297</v>
      </c>
      <c r="D191" s="34" t="s">
        <v>780</v>
      </c>
      <c r="E191" s="35" t="s">
        <v>823</v>
      </c>
      <c r="F191" s="80" t="s">
        <v>702</v>
      </c>
      <c r="G191" s="80">
        <v>1</v>
      </c>
      <c r="H191" s="34">
        <v>52</v>
      </c>
      <c r="I191" s="41" t="str">
        <f ca="1">IF(INDIRECT("一般債振替制度!E40")="","",INDIRECT("一般債振替制度!E40"))</f>
        <v/>
      </c>
      <c r="J191" s="42"/>
      <c r="K191" s="38" t="s">
        <v>94</v>
      </c>
      <c r="L191" s="80" t="s">
        <v>96</v>
      </c>
      <c r="M191" s="79" t="s">
        <v>801</v>
      </c>
      <c r="N191" s="88"/>
      <c r="O191" s="81" t="s">
        <v>825</v>
      </c>
      <c r="P191" s="39" t="s">
        <v>118</v>
      </c>
      <c r="Q191" s="39" t="s">
        <v>86</v>
      </c>
      <c r="R191" s="39" t="s">
        <v>780</v>
      </c>
      <c r="S191" s="39" t="s">
        <v>780</v>
      </c>
      <c r="T191" s="39" t="s">
        <v>780</v>
      </c>
      <c r="U191" s="78" t="s">
        <v>781</v>
      </c>
      <c r="V191" s="43">
        <v>1</v>
      </c>
      <c r="W191" s="145"/>
    </row>
    <row r="192" spans="1:23" s="128" customFormat="1" ht="26.45" customHeight="1" x14ac:dyDescent="0.15">
      <c r="A192" s="143" t="s">
        <v>841</v>
      </c>
      <c r="B192" s="33">
        <f t="shared" si="2"/>
        <v>180</v>
      </c>
      <c r="C192" s="130" t="s">
        <v>298</v>
      </c>
      <c r="D192" s="34" t="s">
        <v>780</v>
      </c>
      <c r="E192" s="35" t="s">
        <v>823</v>
      </c>
      <c r="F192" s="80" t="s">
        <v>702</v>
      </c>
      <c r="G192" s="80">
        <v>1</v>
      </c>
      <c r="H192" s="34">
        <v>53</v>
      </c>
      <c r="I192" s="41" t="str">
        <f ca="1">IF(INDIRECT("一般債振替制度!E41")="","",INDIRECT("一般債振替制度!E41"))</f>
        <v/>
      </c>
      <c r="J192" s="42"/>
      <c r="K192" s="38" t="s">
        <v>94</v>
      </c>
      <c r="L192" s="80" t="s">
        <v>96</v>
      </c>
      <c r="M192" s="79" t="s">
        <v>801</v>
      </c>
      <c r="N192" s="88"/>
      <c r="O192" s="81" t="s">
        <v>802</v>
      </c>
      <c r="P192" s="39" t="s">
        <v>118</v>
      </c>
      <c r="Q192" s="39" t="s">
        <v>86</v>
      </c>
      <c r="R192" s="39" t="s">
        <v>780</v>
      </c>
      <c r="S192" s="39" t="s">
        <v>780</v>
      </c>
      <c r="T192" s="39" t="s">
        <v>780</v>
      </c>
      <c r="U192" s="78" t="s">
        <v>781</v>
      </c>
      <c r="V192" s="43">
        <v>1</v>
      </c>
      <c r="W192" s="145"/>
    </row>
    <row r="193" spans="1:23" s="128" customFormat="1" ht="26.45" customHeight="1" x14ac:dyDescent="0.15">
      <c r="A193" s="143" t="s">
        <v>841</v>
      </c>
      <c r="B193" s="33">
        <f t="shared" si="2"/>
        <v>181</v>
      </c>
      <c r="C193" s="130" t="s">
        <v>299</v>
      </c>
      <c r="D193" s="34" t="s">
        <v>780</v>
      </c>
      <c r="E193" s="35" t="s">
        <v>823</v>
      </c>
      <c r="F193" s="80" t="s">
        <v>702</v>
      </c>
      <c r="G193" s="80">
        <v>1</v>
      </c>
      <c r="H193" s="34">
        <v>54</v>
      </c>
      <c r="I193" s="41" t="str">
        <f ca="1">IF(INDIRECT("一般債振替制度!E42")="","",INDIRECT("一般債振替制度!E42"))</f>
        <v/>
      </c>
      <c r="J193" s="42"/>
      <c r="K193" s="38" t="s">
        <v>94</v>
      </c>
      <c r="L193" s="78"/>
      <c r="M193" s="79" t="s">
        <v>815</v>
      </c>
      <c r="N193" s="88" t="s">
        <v>605</v>
      </c>
      <c r="O193" s="81">
        <v>13</v>
      </c>
      <c r="P193" s="39" t="s">
        <v>118</v>
      </c>
      <c r="Q193" s="39" t="s">
        <v>86</v>
      </c>
      <c r="R193" s="39" t="s">
        <v>780</v>
      </c>
      <c r="S193" s="39" t="s">
        <v>780</v>
      </c>
      <c r="T193" s="39" t="s">
        <v>780</v>
      </c>
      <c r="U193" s="78" t="s">
        <v>781</v>
      </c>
      <c r="V193" s="43">
        <v>1</v>
      </c>
      <c r="W193" s="145"/>
    </row>
    <row r="194" spans="1:23" s="128" customFormat="1" ht="26.45" customHeight="1" x14ac:dyDescent="0.15">
      <c r="A194" s="143" t="s">
        <v>841</v>
      </c>
      <c r="B194" s="33">
        <f t="shared" si="2"/>
        <v>182</v>
      </c>
      <c r="C194" s="130" t="s">
        <v>300</v>
      </c>
      <c r="D194" s="34" t="s">
        <v>780</v>
      </c>
      <c r="E194" s="35" t="s">
        <v>823</v>
      </c>
      <c r="F194" s="80" t="s">
        <v>702</v>
      </c>
      <c r="G194" s="80">
        <v>1</v>
      </c>
      <c r="H194" s="34">
        <v>55</v>
      </c>
      <c r="I194" s="41" t="str">
        <f ca="1">IF(INDIRECT("一般債振替制度!E43")="","",INDIRECT("一般債振替制度!E43"))</f>
        <v/>
      </c>
      <c r="J194" s="42"/>
      <c r="K194" s="38" t="s">
        <v>94</v>
      </c>
      <c r="L194" s="80" t="s">
        <v>96</v>
      </c>
      <c r="M194" s="79" t="s">
        <v>801</v>
      </c>
      <c r="N194" s="88"/>
      <c r="O194" s="81" t="s">
        <v>802</v>
      </c>
      <c r="P194" s="39" t="s">
        <v>118</v>
      </c>
      <c r="Q194" s="39" t="s">
        <v>86</v>
      </c>
      <c r="R194" s="39" t="s">
        <v>780</v>
      </c>
      <c r="S194" s="39" t="s">
        <v>780</v>
      </c>
      <c r="T194" s="39" t="s">
        <v>780</v>
      </c>
      <c r="U194" s="78" t="s">
        <v>781</v>
      </c>
      <c r="V194" s="43">
        <v>1</v>
      </c>
      <c r="W194" s="145"/>
    </row>
    <row r="195" spans="1:23" s="128" customFormat="1" ht="13.15" customHeight="1" x14ac:dyDescent="0.15">
      <c r="A195" s="143" t="s">
        <v>843</v>
      </c>
      <c r="B195" s="33">
        <f t="shared" si="2"/>
        <v>183</v>
      </c>
      <c r="C195" s="130" t="s">
        <v>301</v>
      </c>
      <c r="D195" s="34" t="s">
        <v>780</v>
      </c>
      <c r="E195" s="35" t="s">
        <v>823</v>
      </c>
      <c r="F195" s="80" t="s">
        <v>702</v>
      </c>
      <c r="G195" s="80">
        <v>1</v>
      </c>
      <c r="H195" s="34">
        <v>56</v>
      </c>
      <c r="I195" s="41"/>
      <c r="J195" s="42"/>
      <c r="K195" s="38"/>
      <c r="L195" s="78"/>
      <c r="M195" s="79"/>
      <c r="N195" s="88"/>
      <c r="O195" s="81"/>
      <c r="P195" s="39" t="s">
        <v>118</v>
      </c>
      <c r="Q195" s="39" t="s">
        <v>86</v>
      </c>
      <c r="R195" s="39" t="s">
        <v>780</v>
      </c>
      <c r="S195" s="39" t="s">
        <v>780</v>
      </c>
      <c r="T195" s="39" t="s">
        <v>780</v>
      </c>
      <c r="U195" s="78" t="s">
        <v>781</v>
      </c>
      <c r="V195" s="43">
        <v>1</v>
      </c>
      <c r="W195" s="145"/>
    </row>
    <row r="196" spans="1:23" s="128" customFormat="1" ht="26.45" customHeight="1" x14ac:dyDescent="0.15">
      <c r="A196" s="143" t="s">
        <v>841</v>
      </c>
      <c r="B196" s="33">
        <f t="shared" si="2"/>
        <v>184</v>
      </c>
      <c r="C196" s="130" t="s">
        <v>302</v>
      </c>
      <c r="D196" s="34" t="s">
        <v>780</v>
      </c>
      <c r="E196" s="35" t="s">
        <v>823</v>
      </c>
      <c r="F196" s="80" t="s">
        <v>702</v>
      </c>
      <c r="G196" s="80">
        <v>1</v>
      </c>
      <c r="H196" s="34">
        <v>57</v>
      </c>
      <c r="I196" s="41" t="str">
        <f ca="1">IF(INDIRECT("一般債振替制度!E44")="","",INDIRECT("一般債振替制度!E44"))</f>
        <v/>
      </c>
      <c r="J196" s="42"/>
      <c r="K196" s="38" t="s">
        <v>94</v>
      </c>
      <c r="L196" s="78"/>
      <c r="M196" s="79" t="s">
        <v>815</v>
      </c>
      <c r="N196" s="88" t="s">
        <v>605</v>
      </c>
      <c r="O196" s="81">
        <v>8</v>
      </c>
      <c r="P196" s="39" t="s">
        <v>118</v>
      </c>
      <c r="Q196" s="39" t="s">
        <v>86</v>
      </c>
      <c r="R196" s="39" t="s">
        <v>780</v>
      </c>
      <c r="S196" s="39" t="s">
        <v>780</v>
      </c>
      <c r="T196" s="39" t="s">
        <v>780</v>
      </c>
      <c r="U196" s="78" t="s">
        <v>781</v>
      </c>
      <c r="V196" s="43">
        <v>1</v>
      </c>
      <c r="W196" s="145"/>
    </row>
    <row r="197" spans="1:23" s="128" customFormat="1" ht="26.45" customHeight="1" x14ac:dyDescent="0.15">
      <c r="A197" s="143" t="s">
        <v>841</v>
      </c>
      <c r="B197" s="33">
        <f t="shared" si="2"/>
        <v>185</v>
      </c>
      <c r="C197" s="130" t="s">
        <v>303</v>
      </c>
      <c r="D197" s="34" t="s">
        <v>780</v>
      </c>
      <c r="E197" s="35" t="s">
        <v>823</v>
      </c>
      <c r="F197" s="80" t="s">
        <v>702</v>
      </c>
      <c r="G197" s="80">
        <v>1</v>
      </c>
      <c r="H197" s="34">
        <v>58</v>
      </c>
      <c r="I197" s="41" t="str">
        <f ca="1">IF(INDIRECT("一般債振替制度!E45")="","",INDIRECT("一般債振替制度!E45"))</f>
        <v/>
      </c>
      <c r="J197" s="42"/>
      <c r="K197" s="38" t="s">
        <v>94</v>
      </c>
      <c r="L197" s="80" t="s">
        <v>96</v>
      </c>
      <c r="M197" s="79" t="s">
        <v>826</v>
      </c>
      <c r="N197" s="88"/>
      <c r="O197" s="81" t="s">
        <v>802</v>
      </c>
      <c r="P197" s="39" t="s">
        <v>118</v>
      </c>
      <c r="Q197" s="39" t="s">
        <v>86</v>
      </c>
      <c r="R197" s="39" t="s">
        <v>780</v>
      </c>
      <c r="S197" s="39" t="s">
        <v>780</v>
      </c>
      <c r="T197" s="39" t="s">
        <v>780</v>
      </c>
      <c r="U197" s="78" t="s">
        <v>781</v>
      </c>
      <c r="V197" s="43">
        <v>1</v>
      </c>
      <c r="W197" s="145"/>
    </row>
    <row r="198" spans="1:23" s="128" customFormat="1" ht="26.45" customHeight="1" x14ac:dyDescent="0.15">
      <c r="A198" s="143" t="s">
        <v>841</v>
      </c>
      <c r="B198" s="33">
        <f t="shared" si="2"/>
        <v>186</v>
      </c>
      <c r="C198" s="130" t="s">
        <v>304</v>
      </c>
      <c r="D198" s="34" t="s">
        <v>780</v>
      </c>
      <c r="E198" s="35" t="s">
        <v>823</v>
      </c>
      <c r="F198" s="80" t="s">
        <v>702</v>
      </c>
      <c r="G198" s="80">
        <v>1</v>
      </c>
      <c r="H198" s="34">
        <v>59</v>
      </c>
      <c r="I198" s="41" t="str">
        <f ca="1">IF(INDIRECT("一般債振替制度!K40")="","",INDIRECT("一般債振替制度!K40"))</f>
        <v/>
      </c>
      <c r="J198" s="42"/>
      <c r="K198" s="38" t="s">
        <v>94</v>
      </c>
      <c r="L198" s="80" t="s">
        <v>96</v>
      </c>
      <c r="M198" s="79" t="s">
        <v>826</v>
      </c>
      <c r="N198" s="88"/>
      <c r="O198" s="81" t="s">
        <v>802</v>
      </c>
      <c r="P198" s="39" t="s">
        <v>118</v>
      </c>
      <c r="Q198" s="39" t="s">
        <v>86</v>
      </c>
      <c r="R198" s="39" t="s">
        <v>780</v>
      </c>
      <c r="S198" s="39" t="s">
        <v>780</v>
      </c>
      <c r="T198" s="39" t="s">
        <v>780</v>
      </c>
      <c r="U198" s="78" t="s">
        <v>781</v>
      </c>
      <c r="V198" s="43">
        <v>1</v>
      </c>
      <c r="W198" s="145"/>
    </row>
    <row r="199" spans="1:23" s="128" customFormat="1" ht="26.45" customHeight="1" x14ac:dyDescent="0.15">
      <c r="A199" s="143" t="s">
        <v>841</v>
      </c>
      <c r="B199" s="33">
        <f t="shared" si="2"/>
        <v>187</v>
      </c>
      <c r="C199" s="130" t="s">
        <v>305</v>
      </c>
      <c r="D199" s="34" t="s">
        <v>780</v>
      </c>
      <c r="E199" s="35" t="s">
        <v>823</v>
      </c>
      <c r="F199" s="80" t="s">
        <v>702</v>
      </c>
      <c r="G199" s="80">
        <v>1</v>
      </c>
      <c r="H199" s="34">
        <v>60</v>
      </c>
      <c r="I199" s="41" t="str">
        <f ca="1">IF(INDIRECT("一般債振替制度!K41")="","",INDIRECT("一般債振替制度!K41"))</f>
        <v/>
      </c>
      <c r="J199" s="42"/>
      <c r="K199" s="38" t="s">
        <v>94</v>
      </c>
      <c r="L199" s="80" t="s">
        <v>96</v>
      </c>
      <c r="M199" s="79" t="s">
        <v>815</v>
      </c>
      <c r="N199" s="88"/>
      <c r="O199" s="81" t="s">
        <v>818</v>
      </c>
      <c r="P199" s="39" t="s">
        <v>118</v>
      </c>
      <c r="Q199" s="39" t="s">
        <v>86</v>
      </c>
      <c r="R199" s="39" t="s">
        <v>806</v>
      </c>
      <c r="S199" s="39" t="s">
        <v>806</v>
      </c>
      <c r="T199" s="39" t="s">
        <v>806</v>
      </c>
      <c r="U199" s="78" t="s">
        <v>817</v>
      </c>
      <c r="V199" s="43">
        <v>1</v>
      </c>
      <c r="W199" s="145"/>
    </row>
    <row r="200" spans="1:23" s="128" customFormat="1" ht="26.45" customHeight="1" x14ac:dyDescent="0.15">
      <c r="A200" s="143" t="s">
        <v>841</v>
      </c>
      <c r="B200" s="33">
        <f t="shared" si="2"/>
        <v>188</v>
      </c>
      <c r="C200" s="130" t="s">
        <v>306</v>
      </c>
      <c r="D200" s="34" t="s">
        <v>806</v>
      </c>
      <c r="E200" s="35" t="s">
        <v>832</v>
      </c>
      <c r="F200" s="80" t="s">
        <v>702</v>
      </c>
      <c r="G200" s="80">
        <v>1</v>
      </c>
      <c r="H200" s="34">
        <v>61</v>
      </c>
      <c r="I200" s="41" t="str">
        <f ca="1">IF(INDIRECT("一般債振替制度!K42")="","",INDIRECT("一般債振替制度!K42"))</f>
        <v/>
      </c>
      <c r="J200" s="42"/>
      <c r="K200" s="38" t="s">
        <v>94</v>
      </c>
      <c r="L200" s="78"/>
      <c r="M200" s="79" t="s">
        <v>801</v>
      </c>
      <c r="N200" s="88" t="s">
        <v>605</v>
      </c>
      <c r="O200" s="81">
        <v>13</v>
      </c>
      <c r="P200" s="39" t="s">
        <v>118</v>
      </c>
      <c r="Q200" s="39" t="s">
        <v>86</v>
      </c>
      <c r="R200" s="39" t="s">
        <v>806</v>
      </c>
      <c r="S200" s="39" t="s">
        <v>806</v>
      </c>
      <c r="T200" s="39" t="s">
        <v>806</v>
      </c>
      <c r="U200" s="78" t="s">
        <v>808</v>
      </c>
      <c r="V200" s="43">
        <v>1</v>
      </c>
      <c r="W200" s="145"/>
    </row>
    <row r="201" spans="1:23" s="128" customFormat="1" ht="26.45" customHeight="1" x14ac:dyDescent="0.15">
      <c r="A201" s="143" t="s">
        <v>841</v>
      </c>
      <c r="B201" s="33">
        <f t="shared" si="2"/>
        <v>189</v>
      </c>
      <c r="C201" s="130" t="s">
        <v>307</v>
      </c>
      <c r="D201" s="34" t="s">
        <v>806</v>
      </c>
      <c r="E201" s="35" t="s">
        <v>832</v>
      </c>
      <c r="F201" s="80" t="s">
        <v>702</v>
      </c>
      <c r="G201" s="80">
        <v>1</v>
      </c>
      <c r="H201" s="34">
        <v>62</v>
      </c>
      <c r="I201" s="41" t="str">
        <f ca="1">IF(INDIRECT("一般債振替制度!K43")="","",INDIRECT("一般債振替制度!K43"))</f>
        <v/>
      </c>
      <c r="J201" s="42"/>
      <c r="K201" s="38" t="s">
        <v>94</v>
      </c>
      <c r="L201" s="80" t="s">
        <v>96</v>
      </c>
      <c r="M201" s="79" t="s">
        <v>801</v>
      </c>
      <c r="N201" s="88"/>
      <c r="O201" s="81" t="s">
        <v>802</v>
      </c>
      <c r="P201" s="39" t="s">
        <v>118</v>
      </c>
      <c r="Q201" s="39" t="s">
        <v>86</v>
      </c>
      <c r="R201" s="39" t="s">
        <v>780</v>
      </c>
      <c r="S201" s="39" t="s">
        <v>780</v>
      </c>
      <c r="T201" s="39" t="s">
        <v>780</v>
      </c>
      <c r="U201" s="78" t="s">
        <v>781</v>
      </c>
      <c r="V201" s="43">
        <v>1</v>
      </c>
      <c r="W201" s="145"/>
    </row>
    <row r="202" spans="1:23" s="128" customFormat="1" ht="13.15" customHeight="1" x14ac:dyDescent="0.15">
      <c r="A202" s="143" t="s">
        <v>841</v>
      </c>
      <c r="B202" s="33">
        <f t="shared" si="2"/>
        <v>190</v>
      </c>
      <c r="C202" s="130" t="s">
        <v>308</v>
      </c>
      <c r="D202" s="34" t="s">
        <v>780</v>
      </c>
      <c r="E202" s="35" t="s">
        <v>823</v>
      </c>
      <c r="F202" s="80" t="s">
        <v>702</v>
      </c>
      <c r="G202" s="80">
        <v>1</v>
      </c>
      <c r="H202" s="34">
        <v>63</v>
      </c>
      <c r="I202" s="41"/>
      <c r="J202" s="42"/>
      <c r="K202" s="38"/>
      <c r="L202" s="78"/>
      <c r="M202" s="79"/>
      <c r="N202" s="88"/>
      <c r="O202" s="81"/>
      <c r="P202" s="39" t="s">
        <v>118</v>
      </c>
      <c r="Q202" s="39" t="s">
        <v>86</v>
      </c>
      <c r="R202" s="39" t="s">
        <v>780</v>
      </c>
      <c r="S202" s="39" t="s">
        <v>807</v>
      </c>
      <c r="T202" s="39" t="s">
        <v>807</v>
      </c>
      <c r="U202" s="78" t="s">
        <v>817</v>
      </c>
      <c r="V202" s="43">
        <v>1</v>
      </c>
      <c r="W202" s="145"/>
    </row>
    <row r="203" spans="1:23" s="128" customFormat="1" ht="26.45" customHeight="1" x14ac:dyDescent="0.15">
      <c r="A203" s="143" t="s">
        <v>841</v>
      </c>
      <c r="B203" s="33">
        <f t="shared" si="2"/>
        <v>191</v>
      </c>
      <c r="C203" s="130" t="s">
        <v>309</v>
      </c>
      <c r="D203" s="34" t="s">
        <v>807</v>
      </c>
      <c r="E203" s="35" t="s">
        <v>809</v>
      </c>
      <c r="F203" s="80" t="s">
        <v>702</v>
      </c>
      <c r="G203" s="80">
        <v>1</v>
      </c>
      <c r="H203" s="34">
        <v>64</v>
      </c>
      <c r="I203" s="41" t="str">
        <f ca="1">IF(INDIRECT("一般債振替制度!K44")="","",INDIRECT("一般債振替制度!K44"))</f>
        <v/>
      </c>
      <c r="J203" s="42"/>
      <c r="K203" s="38" t="s">
        <v>94</v>
      </c>
      <c r="L203" s="78"/>
      <c r="M203" s="79" t="s">
        <v>815</v>
      </c>
      <c r="N203" s="88" t="s">
        <v>605</v>
      </c>
      <c r="O203" s="81">
        <v>8</v>
      </c>
      <c r="P203" s="39" t="s">
        <v>118</v>
      </c>
      <c r="Q203" s="39" t="s">
        <v>86</v>
      </c>
      <c r="R203" s="39" t="s">
        <v>807</v>
      </c>
      <c r="S203" s="39" t="s">
        <v>807</v>
      </c>
      <c r="T203" s="39" t="s">
        <v>807</v>
      </c>
      <c r="U203" s="78" t="s">
        <v>817</v>
      </c>
      <c r="V203" s="43">
        <v>1</v>
      </c>
      <c r="W203" s="145"/>
    </row>
    <row r="204" spans="1:23" s="128" customFormat="1" ht="26.45" customHeight="1" x14ac:dyDescent="0.15">
      <c r="A204" s="143" t="s">
        <v>841</v>
      </c>
      <c r="B204" s="33">
        <f t="shared" si="2"/>
        <v>192</v>
      </c>
      <c r="C204" s="130" t="s">
        <v>310</v>
      </c>
      <c r="D204" s="34" t="s">
        <v>807</v>
      </c>
      <c r="E204" s="35" t="s">
        <v>809</v>
      </c>
      <c r="F204" s="80" t="s">
        <v>702</v>
      </c>
      <c r="G204" s="80">
        <v>1</v>
      </c>
      <c r="H204" s="34">
        <v>65</v>
      </c>
      <c r="I204" s="41" t="str">
        <f ca="1">IF(INDIRECT("一般債振替制度!K45")="","",INDIRECT("一般債振替制度!K45"))</f>
        <v/>
      </c>
      <c r="J204" s="42"/>
      <c r="K204" s="38" t="s">
        <v>94</v>
      </c>
      <c r="L204" s="80" t="s">
        <v>96</v>
      </c>
      <c r="M204" s="79" t="s">
        <v>801</v>
      </c>
      <c r="N204" s="88"/>
      <c r="O204" s="81" t="s">
        <v>802</v>
      </c>
      <c r="P204" s="39" t="s">
        <v>118</v>
      </c>
      <c r="Q204" s="39" t="s">
        <v>86</v>
      </c>
      <c r="R204" s="39" t="s">
        <v>807</v>
      </c>
      <c r="S204" s="39" t="s">
        <v>807</v>
      </c>
      <c r="T204" s="39" t="s">
        <v>807</v>
      </c>
      <c r="U204" s="78" t="s">
        <v>817</v>
      </c>
      <c r="V204" s="43">
        <v>1</v>
      </c>
      <c r="W204" s="145"/>
    </row>
    <row r="205" spans="1:23" s="128" customFormat="1" ht="26.45" customHeight="1" x14ac:dyDescent="0.15">
      <c r="A205" s="143" t="s">
        <v>841</v>
      </c>
      <c r="B205" s="33">
        <f t="shared" si="2"/>
        <v>193</v>
      </c>
      <c r="C205" s="130" t="s">
        <v>339</v>
      </c>
      <c r="D205" s="34" t="s">
        <v>807</v>
      </c>
      <c r="E205" s="35" t="s">
        <v>809</v>
      </c>
      <c r="F205" s="80" t="s">
        <v>702</v>
      </c>
      <c r="G205" s="80">
        <v>1</v>
      </c>
      <c r="H205" s="34">
        <v>66</v>
      </c>
      <c r="I205" s="41" t="str">
        <f ca="1">IF(INDIRECT("一般債振替制度!E49")="","",INDIRECT("一般債振替制度!E49"))</f>
        <v/>
      </c>
      <c r="J205" s="42"/>
      <c r="K205" s="38" t="s">
        <v>94</v>
      </c>
      <c r="L205" s="80" t="s">
        <v>96</v>
      </c>
      <c r="M205" s="79" t="s">
        <v>801</v>
      </c>
      <c r="N205" s="88"/>
      <c r="O205" s="81" t="s">
        <v>802</v>
      </c>
      <c r="P205" s="39" t="s">
        <v>118</v>
      </c>
      <c r="Q205" s="39" t="s">
        <v>86</v>
      </c>
      <c r="R205" s="39" t="s">
        <v>807</v>
      </c>
      <c r="S205" s="39" t="s">
        <v>780</v>
      </c>
      <c r="T205" s="39" t="s">
        <v>807</v>
      </c>
      <c r="U205" s="78" t="s">
        <v>817</v>
      </c>
      <c r="V205" s="43">
        <v>1</v>
      </c>
      <c r="W205" s="145"/>
    </row>
    <row r="206" spans="1:23" s="128" customFormat="1" ht="26.45" customHeight="1" x14ac:dyDescent="0.15">
      <c r="A206" s="143" t="s">
        <v>841</v>
      </c>
      <c r="B206" s="33">
        <f t="shared" si="2"/>
        <v>194</v>
      </c>
      <c r="C206" s="130" t="s">
        <v>340</v>
      </c>
      <c r="D206" s="34" t="s">
        <v>807</v>
      </c>
      <c r="E206" s="35" t="s">
        <v>809</v>
      </c>
      <c r="F206" s="80" t="s">
        <v>702</v>
      </c>
      <c r="G206" s="80">
        <v>1</v>
      </c>
      <c r="H206" s="34">
        <v>67</v>
      </c>
      <c r="I206" s="41" t="str">
        <f ca="1">IF(INDIRECT("一般債振替制度!E50")="","",INDIRECT("一般債振替制度!E50"))</f>
        <v/>
      </c>
      <c r="J206" s="42"/>
      <c r="K206" s="38" t="s">
        <v>94</v>
      </c>
      <c r="L206" s="80" t="s">
        <v>96</v>
      </c>
      <c r="M206" s="79" t="s">
        <v>801</v>
      </c>
      <c r="N206" s="88"/>
      <c r="O206" s="81" t="s">
        <v>802</v>
      </c>
      <c r="P206" s="39" t="s">
        <v>118</v>
      </c>
      <c r="Q206" s="39" t="s">
        <v>86</v>
      </c>
      <c r="R206" s="39" t="s">
        <v>807</v>
      </c>
      <c r="S206" s="39" t="s">
        <v>807</v>
      </c>
      <c r="T206" s="39" t="s">
        <v>807</v>
      </c>
      <c r="U206" s="78" t="s">
        <v>817</v>
      </c>
      <c r="V206" s="43">
        <v>1</v>
      </c>
      <c r="W206" s="145"/>
    </row>
    <row r="207" spans="1:23" s="128" customFormat="1" ht="26.45" customHeight="1" x14ac:dyDescent="0.15">
      <c r="A207" s="143" t="s">
        <v>841</v>
      </c>
      <c r="B207" s="33">
        <f t="shared" ref="B207:B270" si="3">ROW()-12</f>
        <v>195</v>
      </c>
      <c r="C207" s="130" t="s">
        <v>341</v>
      </c>
      <c r="D207" s="34" t="s">
        <v>845</v>
      </c>
      <c r="E207" s="35" t="s">
        <v>846</v>
      </c>
      <c r="F207" s="80" t="s">
        <v>702</v>
      </c>
      <c r="G207" s="80">
        <v>1</v>
      </c>
      <c r="H207" s="34">
        <v>68</v>
      </c>
      <c r="I207" s="41" t="str">
        <f ca="1">IF(INDIRECT("一般債振替制度!E51")="","",INDIRECT("一般債振替制度!E51"))</f>
        <v/>
      </c>
      <c r="J207" s="42"/>
      <c r="K207" s="38" t="s">
        <v>94</v>
      </c>
      <c r="L207" s="78"/>
      <c r="M207" s="79" t="s">
        <v>815</v>
      </c>
      <c r="N207" s="88" t="s">
        <v>605</v>
      </c>
      <c r="O207" s="81">
        <v>13</v>
      </c>
      <c r="P207" s="39" t="s">
        <v>118</v>
      </c>
      <c r="Q207" s="39" t="s">
        <v>86</v>
      </c>
      <c r="R207" s="39" t="s">
        <v>847</v>
      </c>
      <c r="S207" s="39" t="s">
        <v>847</v>
      </c>
      <c r="T207" s="39" t="s">
        <v>85</v>
      </c>
      <c r="U207" s="78" t="s">
        <v>108</v>
      </c>
      <c r="V207" s="43">
        <v>1</v>
      </c>
      <c r="W207" s="145"/>
    </row>
    <row r="208" spans="1:23" s="128" customFormat="1" ht="26.45" customHeight="1" x14ac:dyDescent="0.15">
      <c r="A208" s="143" t="s">
        <v>841</v>
      </c>
      <c r="B208" s="33">
        <f t="shared" si="3"/>
        <v>196</v>
      </c>
      <c r="C208" s="130" t="s">
        <v>342</v>
      </c>
      <c r="D208" s="34" t="s">
        <v>845</v>
      </c>
      <c r="E208" s="35" t="s">
        <v>846</v>
      </c>
      <c r="F208" s="80" t="s">
        <v>702</v>
      </c>
      <c r="G208" s="80">
        <v>1</v>
      </c>
      <c r="H208" s="34">
        <v>69</v>
      </c>
      <c r="I208" s="41" t="str">
        <f ca="1">IF(INDIRECT("一般債振替制度!E52")="","",INDIRECT("一般債振替制度!E52"))</f>
        <v/>
      </c>
      <c r="J208" s="42"/>
      <c r="K208" s="38" t="s">
        <v>94</v>
      </c>
      <c r="L208" s="80" t="s">
        <v>96</v>
      </c>
      <c r="M208" s="79" t="s">
        <v>801</v>
      </c>
      <c r="N208" s="88"/>
      <c r="O208" s="81" t="s">
        <v>802</v>
      </c>
      <c r="P208" s="39" t="s">
        <v>118</v>
      </c>
      <c r="Q208" s="39" t="s">
        <v>86</v>
      </c>
      <c r="R208" s="39" t="s">
        <v>85</v>
      </c>
      <c r="S208" s="39" t="s">
        <v>85</v>
      </c>
      <c r="T208" s="39" t="s">
        <v>848</v>
      </c>
      <c r="U208" s="78" t="s">
        <v>849</v>
      </c>
      <c r="V208" s="43">
        <v>1</v>
      </c>
      <c r="W208" s="145"/>
    </row>
    <row r="209" spans="1:23" s="128" customFormat="1" ht="13.15" customHeight="1" x14ac:dyDescent="0.15">
      <c r="A209" s="143" t="s">
        <v>841</v>
      </c>
      <c r="B209" s="33">
        <f t="shared" si="3"/>
        <v>197</v>
      </c>
      <c r="C209" s="130" t="s">
        <v>343</v>
      </c>
      <c r="D209" s="34" t="s">
        <v>845</v>
      </c>
      <c r="E209" s="35" t="s">
        <v>850</v>
      </c>
      <c r="F209" s="80" t="s">
        <v>702</v>
      </c>
      <c r="G209" s="80">
        <v>1</v>
      </c>
      <c r="H209" s="34">
        <v>70</v>
      </c>
      <c r="I209" s="41"/>
      <c r="J209" s="42"/>
      <c r="K209" s="38"/>
      <c r="L209" s="78"/>
      <c r="M209" s="79"/>
      <c r="N209" s="88"/>
      <c r="O209" s="81"/>
      <c r="P209" s="39" t="s">
        <v>118</v>
      </c>
      <c r="Q209" s="39" t="s">
        <v>86</v>
      </c>
      <c r="R209" s="39" t="s">
        <v>85</v>
      </c>
      <c r="S209" s="39" t="s">
        <v>845</v>
      </c>
      <c r="T209" s="39" t="s">
        <v>845</v>
      </c>
      <c r="U209" s="78" t="s">
        <v>849</v>
      </c>
      <c r="V209" s="43">
        <v>1</v>
      </c>
      <c r="W209" s="145"/>
    </row>
    <row r="210" spans="1:23" s="128" customFormat="1" ht="26.45" customHeight="1" x14ac:dyDescent="0.15">
      <c r="A210" s="143" t="s">
        <v>841</v>
      </c>
      <c r="B210" s="33">
        <f t="shared" si="3"/>
        <v>198</v>
      </c>
      <c r="C210" s="130" t="s">
        <v>344</v>
      </c>
      <c r="D210" s="34" t="s">
        <v>85</v>
      </c>
      <c r="E210" s="35" t="s">
        <v>846</v>
      </c>
      <c r="F210" s="80" t="s">
        <v>702</v>
      </c>
      <c r="G210" s="80">
        <v>1</v>
      </c>
      <c r="H210" s="34">
        <v>71</v>
      </c>
      <c r="I210" s="41" t="str">
        <f ca="1">IF(INDIRECT("一般債振替制度!E53")="","",INDIRECT("一般債振替制度!E53"))</f>
        <v/>
      </c>
      <c r="J210" s="42"/>
      <c r="K210" s="38" t="s">
        <v>94</v>
      </c>
      <c r="L210" s="78"/>
      <c r="M210" s="79" t="s">
        <v>815</v>
      </c>
      <c r="N210" s="88" t="s">
        <v>605</v>
      </c>
      <c r="O210" s="81">
        <v>8</v>
      </c>
      <c r="P210" s="39" t="s">
        <v>118</v>
      </c>
      <c r="Q210" s="39" t="s">
        <v>86</v>
      </c>
      <c r="R210" s="39" t="s">
        <v>845</v>
      </c>
      <c r="S210" s="39" t="s">
        <v>847</v>
      </c>
      <c r="T210" s="39" t="s">
        <v>851</v>
      </c>
      <c r="U210" s="78" t="s">
        <v>849</v>
      </c>
      <c r="V210" s="43">
        <v>1</v>
      </c>
      <c r="W210" s="145"/>
    </row>
    <row r="211" spans="1:23" s="128" customFormat="1" ht="26.45" customHeight="1" x14ac:dyDescent="0.15">
      <c r="A211" s="143" t="s">
        <v>841</v>
      </c>
      <c r="B211" s="33">
        <f t="shared" si="3"/>
        <v>199</v>
      </c>
      <c r="C211" s="130" t="s">
        <v>345</v>
      </c>
      <c r="D211" s="34" t="s">
        <v>845</v>
      </c>
      <c r="E211" s="35" t="s">
        <v>850</v>
      </c>
      <c r="F211" s="80" t="s">
        <v>702</v>
      </c>
      <c r="G211" s="80">
        <v>1</v>
      </c>
      <c r="H211" s="34">
        <v>72</v>
      </c>
      <c r="I211" s="41" t="str">
        <f ca="1">IF(INDIRECT("一般債振替制度!E54")="","",INDIRECT("一般債振替制度!E54"))</f>
        <v/>
      </c>
      <c r="J211" s="42"/>
      <c r="K211" s="38" t="s">
        <v>94</v>
      </c>
      <c r="L211" s="80" t="s">
        <v>96</v>
      </c>
      <c r="M211" s="79" t="s">
        <v>801</v>
      </c>
      <c r="N211" s="88"/>
      <c r="O211" s="81" t="s">
        <v>802</v>
      </c>
      <c r="P211" s="39" t="s">
        <v>118</v>
      </c>
      <c r="Q211" s="39" t="s">
        <v>86</v>
      </c>
      <c r="R211" s="39" t="s">
        <v>847</v>
      </c>
      <c r="S211" s="39" t="s">
        <v>845</v>
      </c>
      <c r="T211" s="39" t="s">
        <v>845</v>
      </c>
      <c r="U211" s="78" t="s">
        <v>849</v>
      </c>
      <c r="V211" s="43">
        <v>1</v>
      </c>
      <c r="W211" s="145"/>
    </row>
    <row r="212" spans="1:23" s="128" customFormat="1" ht="26.45" customHeight="1" x14ac:dyDescent="0.15">
      <c r="A212" s="143" t="s">
        <v>841</v>
      </c>
      <c r="B212" s="33">
        <f t="shared" si="3"/>
        <v>200</v>
      </c>
      <c r="C212" s="130" t="s">
        <v>346</v>
      </c>
      <c r="D212" s="34" t="s">
        <v>848</v>
      </c>
      <c r="E212" s="35" t="s">
        <v>846</v>
      </c>
      <c r="F212" s="80" t="s">
        <v>702</v>
      </c>
      <c r="G212" s="80">
        <v>1</v>
      </c>
      <c r="H212" s="34">
        <v>73</v>
      </c>
      <c r="I212" s="41" t="str">
        <f ca="1">IF(INDIRECT("一般債振替制度!K49")="","",INDIRECT("一般債振替制度!K49"))</f>
        <v/>
      </c>
      <c r="J212" s="42"/>
      <c r="K212" s="38" t="s">
        <v>94</v>
      </c>
      <c r="L212" s="80" t="s">
        <v>96</v>
      </c>
      <c r="M212" s="79" t="s">
        <v>801</v>
      </c>
      <c r="N212" s="88"/>
      <c r="O212" s="81" t="s">
        <v>802</v>
      </c>
      <c r="P212" s="39" t="s">
        <v>118</v>
      </c>
      <c r="Q212" s="39" t="s">
        <v>86</v>
      </c>
      <c r="R212" s="39" t="s">
        <v>845</v>
      </c>
      <c r="S212" s="39" t="s">
        <v>845</v>
      </c>
      <c r="T212" s="39" t="s">
        <v>845</v>
      </c>
      <c r="U212" s="78" t="s">
        <v>849</v>
      </c>
      <c r="V212" s="43">
        <v>1</v>
      </c>
      <c r="W212" s="145"/>
    </row>
    <row r="213" spans="1:23" s="128" customFormat="1" ht="26.45" customHeight="1" x14ac:dyDescent="0.15">
      <c r="A213" s="143" t="s">
        <v>841</v>
      </c>
      <c r="B213" s="33">
        <f t="shared" si="3"/>
        <v>201</v>
      </c>
      <c r="C213" s="130" t="s">
        <v>347</v>
      </c>
      <c r="D213" s="34" t="s">
        <v>845</v>
      </c>
      <c r="E213" s="35" t="s">
        <v>852</v>
      </c>
      <c r="F213" s="80" t="s">
        <v>702</v>
      </c>
      <c r="G213" s="80">
        <v>1</v>
      </c>
      <c r="H213" s="34">
        <v>74</v>
      </c>
      <c r="I213" s="41" t="str">
        <f ca="1">IF(INDIRECT("一般債振替制度!K50")="","",INDIRECT("一般債振替制度!K50"))</f>
        <v/>
      </c>
      <c r="J213" s="42"/>
      <c r="K213" s="38" t="s">
        <v>94</v>
      </c>
      <c r="L213" s="80" t="s">
        <v>96</v>
      </c>
      <c r="M213" s="79" t="s">
        <v>801</v>
      </c>
      <c r="N213" s="88"/>
      <c r="O213" s="81" t="s">
        <v>802</v>
      </c>
      <c r="P213" s="39" t="s">
        <v>118</v>
      </c>
      <c r="Q213" s="39" t="s">
        <v>86</v>
      </c>
      <c r="R213" s="39" t="s">
        <v>853</v>
      </c>
      <c r="S213" s="39" t="s">
        <v>848</v>
      </c>
      <c r="T213" s="39" t="s">
        <v>845</v>
      </c>
      <c r="U213" s="78" t="s">
        <v>854</v>
      </c>
      <c r="V213" s="43">
        <v>1</v>
      </c>
      <c r="W213" s="145"/>
    </row>
    <row r="214" spans="1:23" s="128" customFormat="1" ht="26.45" customHeight="1" x14ac:dyDescent="0.15">
      <c r="A214" s="143" t="s">
        <v>841</v>
      </c>
      <c r="B214" s="33">
        <f t="shared" si="3"/>
        <v>202</v>
      </c>
      <c r="C214" s="130" t="s">
        <v>348</v>
      </c>
      <c r="D214" s="34" t="s">
        <v>845</v>
      </c>
      <c r="E214" s="35" t="s">
        <v>846</v>
      </c>
      <c r="F214" s="80" t="s">
        <v>702</v>
      </c>
      <c r="G214" s="80">
        <v>1</v>
      </c>
      <c r="H214" s="34">
        <v>75</v>
      </c>
      <c r="I214" s="41" t="str">
        <f ca="1">IF(INDIRECT("一般債振替制度!K51")="","",INDIRECT("一般債振替制度!K51"))</f>
        <v/>
      </c>
      <c r="J214" s="42"/>
      <c r="K214" s="38" t="s">
        <v>94</v>
      </c>
      <c r="L214" s="78"/>
      <c r="M214" s="79" t="s">
        <v>815</v>
      </c>
      <c r="N214" s="88" t="s">
        <v>605</v>
      </c>
      <c r="O214" s="81">
        <v>13</v>
      </c>
      <c r="P214" s="39" t="s">
        <v>118</v>
      </c>
      <c r="Q214" s="39" t="s">
        <v>86</v>
      </c>
      <c r="R214" s="39" t="s">
        <v>85</v>
      </c>
      <c r="S214" s="39" t="s">
        <v>845</v>
      </c>
      <c r="T214" s="39" t="s">
        <v>845</v>
      </c>
      <c r="U214" s="78" t="s">
        <v>855</v>
      </c>
      <c r="V214" s="43">
        <v>1</v>
      </c>
      <c r="W214" s="145"/>
    </row>
    <row r="215" spans="1:23" s="128" customFormat="1" ht="26.45" customHeight="1" x14ac:dyDescent="0.15">
      <c r="A215" s="143" t="s">
        <v>841</v>
      </c>
      <c r="B215" s="33">
        <f t="shared" si="3"/>
        <v>203</v>
      </c>
      <c r="C215" s="130" t="s">
        <v>349</v>
      </c>
      <c r="D215" s="34" t="s">
        <v>85</v>
      </c>
      <c r="E215" s="35" t="s">
        <v>856</v>
      </c>
      <c r="F215" s="80" t="s">
        <v>702</v>
      </c>
      <c r="G215" s="80">
        <v>1</v>
      </c>
      <c r="H215" s="34">
        <v>76</v>
      </c>
      <c r="I215" s="41" t="str">
        <f ca="1">IF(INDIRECT("一般債振替制度!K52")="","",INDIRECT("一般債振替制度!K52"))</f>
        <v/>
      </c>
      <c r="J215" s="42"/>
      <c r="K215" s="38" t="s">
        <v>94</v>
      </c>
      <c r="L215" s="80" t="s">
        <v>96</v>
      </c>
      <c r="M215" s="79" t="s">
        <v>801</v>
      </c>
      <c r="N215" s="88"/>
      <c r="O215" s="81" t="s">
        <v>802</v>
      </c>
      <c r="P215" s="39" t="s">
        <v>118</v>
      </c>
      <c r="Q215" s="39" t="s">
        <v>86</v>
      </c>
      <c r="R215" s="39" t="s">
        <v>85</v>
      </c>
      <c r="S215" s="39" t="s">
        <v>845</v>
      </c>
      <c r="T215" s="39" t="s">
        <v>845</v>
      </c>
      <c r="U215" s="78" t="s">
        <v>849</v>
      </c>
      <c r="V215" s="43">
        <v>1</v>
      </c>
      <c r="W215" s="145"/>
    </row>
    <row r="216" spans="1:23" s="128" customFormat="1" ht="13.15" customHeight="1" x14ac:dyDescent="0.15">
      <c r="A216" s="143" t="s">
        <v>841</v>
      </c>
      <c r="B216" s="33">
        <f t="shared" si="3"/>
        <v>204</v>
      </c>
      <c r="C216" s="130" t="s">
        <v>350</v>
      </c>
      <c r="D216" s="34" t="s">
        <v>845</v>
      </c>
      <c r="E216" s="35" t="s">
        <v>93</v>
      </c>
      <c r="F216" s="80" t="s">
        <v>702</v>
      </c>
      <c r="G216" s="80">
        <v>1</v>
      </c>
      <c r="H216" s="34">
        <v>77</v>
      </c>
      <c r="I216" s="41"/>
      <c r="J216" s="42"/>
      <c r="K216" s="38"/>
      <c r="L216" s="78"/>
      <c r="M216" s="79"/>
      <c r="N216" s="88"/>
      <c r="O216" s="81"/>
      <c r="P216" s="39" t="s">
        <v>118</v>
      </c>
      <c r="Q216" s="39" t="s">
        <v>86</v>
      </c>
      <c r="R216" s="39" t="s">
        <v>85</v>
      </c>
      <c r="S216" s="39" t="s">
        <v>845</v>
      </c>
      <c r="T216" s="39" t="s">
        <v>845</v>
      </c>
      <c r="U216" s="78" t="s">
        <v>849</v>
      </c>
      <c r="V216" s="43">
        <v>1</v>
      </c>
      <c r="W216" s="145"/>
    </row>
    <row r="217" spans="1:23" s="128" customFormat="1" ht="26.45" customHeight="1" x14ac:dyDescent="0.15">
      <c r="A217" s="143" t="s">
        <v>841</v>
      </c>
      <c r="B217" s="33">
        <f t="shared" si="3"/>
        <v>205</v>
      </c>
      <c r="C217" s="130" t="s">
        <v>351</v>
      </c>
      <c r="D217" s="34" t="s">
        <v>845</v>
      </c>
      <c r="E217" s="35" t="s">
        <v>93</v>
      </c>
      <c r="F217" s="80" t="s">
        <v>702</v>
      </c>
      <c r="G217" s="80">
        <v>1</v>
      </c>
      <c r="H217" s="34">
        <v>78</v>
      </c>
      <c r="I217" s="41" t="str">
        <f ca="1">IF(INDIRECT("一般債振替制度!K53")="","",INDIRECT("一般債振替制度!K53"))</f>
        <v/>
      </c>
      <c r="J217" s="42"/>
      <c r="K217" s="38" t="s">
        <v>94</v>
      </c>
      <c r="L217" s="78"/>
      <c r="M217" s="79" t="s">
        <v>826</v>
      </c>
      <c r="N217" s="88" t="s">
        <v>605</v>
      </c>
      <c r="O217" s="81">
        <v>8</v>
      </c>
      <c r="P217" s="39" t="s">
        <v>118</v>
      </c>
      <c r="Q217" s="39" t="s">
        <v>86</v>
      </c>
      <c r="R217" s="39" t="s">
        <v>845</v>
      </c>
      <c r="S217" s="39" t="s">
        <v>845</v>
      </c>
      <c r="T217" s="39" t="s">
        <v>845</v>
      </c>
      <c r="U217" s="78" t="s">
        <v>108</v>
      </c>
      <c r="V217" s="43">
        <v>1</v>
      </c>
      <c r="W217" s="145"/>
    </row>
    <row r="218" spans="1:23" s="128" customFormat="1" ht="26.45" customHeight="1" x14ac:dyDescent="0.15">
      <c r="A218" s="143" t="s">
        <v>841</v>
      </c>
      <c r="B218" s="33">
        <f t="shared" si="3"/>
        <v>206</v>
      </c>
      <c r="C218" s="130" t="s">
        <v>352</v>
      </c>
      <c r="D218" s="34" t="s">
        <v>845</v>
      </c>
      <c r="E218" s="35" t="s">
        <v>846</v>
      </c>
      <c r="F218" s="80" t="s">
        <v>702</v>
      </c>
      <c r="G218" s="80">
        <v>1</v>
      </c>
      <c r="H218" s="34">
        <v>79</v>
      </c>
      <c r="I218" s="41" t="str">
        <f ca="1">IF(INDIRECT("一般債振替制度!K54")="","",INDIRECT("一般債振替制度!K54"))</f>
        <v/>
      </c>
      <c r="J218" s="42"/>
      <c r="K218" s="38" t="s">
        <v>94</v>
      </c>
      <c r="L218" s="80" t="s">
        <v>96</v>
      </c>
      <c r="M218" s="79" t="s">
        <v>801</v>
      </c>
      <c r="N218" s="88"/>
      <c r="O218" s="81" t="s">
        <v>802</v>
      </c>
      <c r="P218" s="39" t="s">
        <v>118</v>
      </c>
      <c r="Q218" s="39" t="s">
        <v>86</v>
      </c>
      <c r="R218" s="39" t="s">
        <v>845</v>
      </c>
      <c r="S218" s="39" t="s">
        <v>85</v>
      </c>
      <c r="T218" s="39" t="s">
        <v>845</v>
      </c>
      <c r="U218" s="78" t="s">
        <v>108</v>
      </c>
      <c r="V218" s="43">
        <v>1</v>
      </c>
      <c r="W218" s="145"/>
    </row>
    <row r="219" spans="1:23" s="128" customFormat="1" ht="26.45" customHeight="1" x14ac:dyDescent="0.15">
      <c r="A219" s="143" t="s">
        <v>841</v>
      </c>
      <c r="B219" s="33">
        <f t="shared" si="3"/>
        <v>207</v>
      </c>
      <c r="C219" s="130" t="s">
        <v>276</v>
      </c>
      <c r="D219" s="34" t="s">
        <v>847</v>
      </c>
      <c r="E219" s="35" t="s">
        <v>850</v>
      </c>
      <c r="F219" s="80" t="s">
        <v>702</v>
      </c>
      <c r="G219" s="80">
        <v>1</v>
      </c>
      <c r="H219" s="34">
        <v>80</v>
      </c>
      <c r="I219" s="41" t="str">
        <f ca="1">IF(INDIRECT("一般債振替制度!K58")="","",INDIRECT("一般債振替制度!K58"))</f>
        <v/>
      </c>
      <c r="J219" s="42"/>
      <c r="K219" s="38" t="s">
        <v>94</v>
      </c>
      <c r="L219" s="80" t="s">
        <v>96</v>
      </c>
      <c r="M219" s="79" t="s">
        <v>801</v>
      </c>
      <c r="N219" s="88"/>
      <c r="O219" s="81" t="s">
        <v>802</v>
      </c>
      <c r="P219" s="39" t="s">
        <v>118</v>
      </c>
      <c r="Q219" s="39" t="s">
        <v>86</v>
      </c>
      <c r="R219" s="39" t="s">
        <v>853</v>
      </c>
      <c r="S219" s="39" t="s">
        <v>845</v>
      </c>
      <c r="T219" s="39" t="s">
        <v>853</v>
      </c>
      <c r="U219" s="78" t="s">
        <v>849</v>
      </c>
      <c r="V219" s="43">
        <v>1</v>
      </c>
      <c r="W219" s="145"/>
    </row>
    <row r="220" spans="1:23" s="128" customFormat="1" ht="26.45" customHeight="1" x14ac:dyDescent="0.15">
      <c r="A220" s="143" t="s">
        <v>841</v>
      </c>
      <c r="B220" s="33">
        <f t="shared" si="3"/>
        <v>208</v>
      </c>
      <c r="C220" s="130" t="s">
        <v>277</v>
      </c>
      <c r="D220" s="34" t="s">
        <v>848</v>
      </c>
      <c r="E220" s="35" t="s">
        <v>850</v>
      </c>
      <c r="F220" s="80" t="s">
        <v>702</v>
      </c>
      <c r="G220" s="80">
        <v>1</v>
      </c>
      <c r="H220" s="34">
        <v>81</v>
      </c>
      <c r="I220" s="41" t="str">
        <f ca="1">IF(INDIRECT("一般債振替制度!K59")="","",INDIRECT("一般債振替制度!K59"))</f>
        <v/>
      </c>
      <c r="J220" s="42"/>
      <c r="K220" s="38" t="s">
        <v>94</v>
      </c>
      <c r="L220" s="80" t="s">
        <v>96</v>
      </c>
      <c r="M220" s="79" t="s">
        <v>801</v>
      </c>
      <c r="N220" s="88"/>
      <c r="O220" s="81" t="s">
        <v>802</v>
      </c>
      <c r="P220" s="39" t="s">
        <v>118</v>
      </c>
      <c r="Q220" s="39" t="s">
        <v>86</v>
      </c>
      <c r="R220" s="39" t="s">
        <v>85</v>
      </c>
      <c r="S220" s="39" t="s">
        <v>845</v>
      </c>
      <c r="T220" s="39" t="s">
        <v>845</v>
      </c>
      <c r="U220" s="78" t="s">
        <v>849</v>
      </c>
      <c r="V220" s="43">
        <v>1</v>
      </c>
      <c r="W220" s="145"/>
    </row>
    <row r="221" spans="1:23" s="128" customFormat="1" ht="26.45" customHeight="1" x14ac:dyDescent="0.15">
      <c r="A221" s="143" t="s">
        <v>841</v>
      </c>
      <c r="B221" s="33">
        <f t="shared" si="3"/>
        <v>209</v>
      </c>
      <c r="C221" s="130" t="s">
        <v>278</v>
      </c>
      <c r="D221" s="34" t="s">
        <v>845</v>
      </c>
      <c r="E221" s="35" t="s">
        <v>93</v>
      </c>
      <c r="F221" s="80" t="s">
        <v>702</v>
      </c>
      <c r="G221" s="80">
        <v>1</v>
      </c>
      <c r="H221" s="34">
        <v>82</v>
      </c>
      <c r="I221" s="41" t="str">
        <f ca="1">IF(INDIRECT("一般債振替制度!K60")="","",INDIRECT("一般債振替制度!K60"))</f>
        <v/>
      </c>
      <c r="J221" s="42"/>
      <c r="K221" s="38" t="s">
        <v>94</v>
      </c>
      <c r="L221" s="78"/>
      <c r="M221" s="79" t="s">
        <v>826</v>
      </c>
      <c r="N221" s="88" t="s">
        <v>605</v>
      </c>
      <c r="O221" s="81">
        <v>13</v>
      </c>
      <c r="P221" s="39" t="s">
        <v>118</v>
      </c>
      <c r="Q221" s="39" t="s">
        <v>86</v>
      </c>
      <c r="R221" s="39" t="s">
        <v>845</v>
      </c>
      <c r="S221" s="39" t="s">
        <v>853</v>
      </c>
      <c r="T221" s="39" t="s">
        <v>85</v>
      </c>
      <c r="U221" s="78" t="s">
        <v>849</v>
      </c>
      <c r="V221" s="43">
        <v>1</v>
      </c>
      <c r="W221" s="145"/>
    </row>
    <row r="222" spans="1:23" s="128" customFormat="1" ht="26.45" customHeight="1" x14ac:dyDescent="0.15">
      <c r="A222" s="143" t="s">
        <v>841</v>
      </c>
      <c r="B222" s="33">
        <f t="shared" si="3"/>
        <v>210</v>
      </c>
      <c r="C222" s="130" t="s">
        <v>279</v>
      </c>
      <c r="D222" s="34" t="s">
        <v>85</v>
      </c>
      <c r="E222" s="35" t="s">
        <v>846</v>
      </c>
      <c r="F222" s="80" t="s">
        <v>702</v>
      </c>
      <c r="G222" s="80">
        <v>1</v>
      </c>
      <c r="H222" s="34">
        <v>83</v>
      </c>
      <c r="I222" s="41" t="str">
        <f ca="1">IF(INDIRECT("一般債振替制度!K61")="","",INDIRECT("一般債振替制度!K61"))</f>
        <v/>
      </c>
      <c r="J222" s="42"/>
      <c r="K222" s="38" t="s">
        <v>94</v>
      </c>
      <c r="L222" s="80" t="s">
        <v>96</v>
      </c>
      <c r="M222" s="79" t="s">
        <v>801</v>
      </c>
      <c r="N222" s="88"/>
      <c r="O222" s="81" t="s">
        <v>802</v>
      </c>
      <c r="P222" s="39" t="s">
        <v>118</v>
      </c>
      <c r="Q222" s="39" t="s">
        <v>86</v>
      </c>
      <c r="R222" s="39" t="s">
        <v>845</v>
      </c>
      <c r="S222" s="39" t="s">
        <v>845</v>
      </c>
      <c r="T222" s="39" t="s">
        <v>845</v>
      </c>
      <c r="U222" s="78" t="s">
        <v>849</v>
      </c>
      <c r="V222" s="43">
        <v>1</v>
      </c>
      <c r="W222" s="145"/>
    </row>
    <row r="223" spans="1:23" s="128" customFormat="1" ht="13.15" customHeight="1" x14ac:dyDescent="0.15">
      <c r="A223" s="143" t="s">
        <v>841</v>
      </c>
      <c r="B223" s="33">
        <f t="shared" si="3"/>
        <v>211</v>
      </c>
      <c r="C223" s="130" t="s">
        <v>280</v>
      </c>
      <c r="D223" s="34" t="s">
        <v>845</v>
      </c>
      <c r="E223" s="35" t="s">
        <v>93</v>
      </c>
      <c r="F223" s="80" t="s">
        <v>702</v>
      </c>
      <c r="G223" s="80">
        <v>1</v>
      </c>
      <c r="H223" s="34">
        <v>84</v>
      </c>
      <c r="I223" s="41"/>
      <c r="J223" s="42"/>
      <c r="K223" s="38"/>
      <c r="L223" s="78"/>
      <c r="M223" s="79"/>
      <c r="N223" s="88"/>
      <c r="O223" s="81"/>
      <c r="P223" s="39" t="s">
        <v>118</v>
      </c>
      <c r="Q223" s="39" t="s">
        <v>86</v>
      </c>
      <c r="R223" s="39" t="s">
        <v>845</v>
      </c>
      <c r="S223" s="39" t="s">
        <v>85</v>
      </c>
      <c r="T223" s="39" t="s">
        <v>845</v>
      </c>
      <c r="U223" s="78" t="s">
        <v>849</v>
      </c>
      <c r="V223" s="43">
        <v>1</v>
      </c>
      <c r="W223" s="145"/>
    </row>
    <row r="224" spans="1:23" s="128" customFormat="1" ht="26.45" customHeight="1" x14ac:dyDescent="0.15">
      <c r="A224" s="143" t="s">
        <v>841</v>
      </c>
      <c r="B224" s="33">
        <f t="shared" si="3"/>
        <v>212</v>
      </c>
      <c r="C224" s="130" t="s">
        <v>281</v>
      </c>
      <c r="D224" s="34" t="s">
        <v>845</v>
      </c>
      <c r="E224" s="35" t="s">
        <v>846</v>
      </c>
      <c r="F224" s="80" t="s">
        <v>702</v>
      </c>
      <c r="G224" s="80">
        <v>1</v>
      </c>
      <c r="H224" s="34">
        <v>85</v>
      </c>
      <c r="I224" s="41" t="str">
        <f ca="1">IF(INDIRECT("一般債振替制度!K62")="","",INDIRECT("一般債振替制度!K62"))</f>
        <v/>
      </c>
      <c r="J224" s="42"/>
      <c r="K224" s="38" t="s">
        <v>94</v>
      </c>
      <c r="L224" s="78"/>
      <c r="M224" s="79" t="s">
        <v>815</v>
      </c>
      <c r="N224" s="88" t="s">
        <v>605</v>
      </c>
      <c r="O224" s="81">
        <v>8</v>
      </c>
      <c r="P224" s="39" t="s">
        <v>118</v>
      </c>
      <c r="Q224" s="39" t="s">
        <v>86</v>
      </c>
      <c r="R224" s="39" t="s">
        <v>845</v>
      </c>
      <c r="S224" s="39" t="s">
        <v>845</v>
      </c>
      <c r="T224" s="39" t="s">
        <v>847</v>
      </c>
      <c r="U224" s="78" t="s">
        <v>857</v>
      </c>
      <c r="V224" s="43">
        <v>1</v>
      </c>
      <c r="W224" s="145"/>
    </row>
    <row r="225" spans="1:24" s="128" customFormat="1" ht="26.45" customHeight="1" x14ac:dyDescent="0.15">
      <c r="A225" s="143" t="s">
        <v>841</v>
      </c>
      <c r="B225" s="33">
        <f t="shared" si="3"/>
        <v>213</v>
      </c>
      <c r="C225" s="130" t="s">
        <v>282</v>
      </c>
      <c r="D225" s="34" t="s">
        <v>85</v>
      </c>
      <c r="E225" s="35" t="s">
        <v>93</v>
      </c>
      <c r="F225" s="80" t="s">
        <v>702</v>
      </c>
      <c r="G225" s="80">
        <v>1</v>
      </c>
      <c r="H225" s="34">
        <v>86</v>
      </c>
      <c r="I225" s="41" t="str">
        <f ca="1">IF(INDIRECT("一般債振替制度!K63")="","",INDIRECT("一般債振替制度!K63"))</f>
        <v/>
      </c>
      <c r="J225" s="42"/>
      <c r="K225" s="38" t="s">
        <v>94</v>
      </c>
      <c r="L225" s="80" t="s">
        <v>96</v>
      </c>
      <c r="M225" s="79" t="s">
        <v>801</v>
      </c>
      <c r="N225" s="88"/>
      <c r="O225" s="81" t="s">
        <v>802</v>
      </c>
      <c r="P225" s="39" t="s">
        <v>118</v>
      </c>
      <c r="Q225" s="39" t="s">
        <v>86</v>
      </c>
      <c r="R225" s="39" t="s">
        <v>85</v>
      </c>
      <c r="S225" s="39" t="s">
        <v>85</v>
      </c>
      <c r="T225" s="39" t="s">
        <v>845</v>
      </c>
      <c r="U225" s="78" t="s">
        <v>849</v>
      </c>
      <c r="V225" s="43">
        <v>1</v>
      </c>
      <c r="W225" s="145"/>
    </row>
    <row r="226" spans="1:24" ht="43.5" customHeight="1" x14ac:dyDescent="0.15">
      <c r="A226" s="143"/>
      <c r="B226" s="33">
        <f t="shared" si="3"/>
        <v>214</v>
      </c>
      <c r="C226" s="130" t="s">
        <v>272</v>
      </c>
      <c r="D226" s="34" t="s">
        <v>845</v>
      </c>
      <c r="E226" s="35" t="s">
        <v>846</v>
      </c>
      <c r="F226" s="33" t="s">
        <v>702</v>
      </c>
      <c r="G226" s="80">
        <v>1</v>
      </c>
      <c r="H226" s="34">
        <v>87</v>
      </c>
      <c r="I226" s="146" t="str">
        <f ca="1">IF(I148=1,TEXT(DATE(INDIRECT("一般債振替制度!E9"),INDIRECT("一般債振替制度!G9"),INDIRECT("一般債振替制度!I9")),"YYYY/MM/DD"),"")</f>
        <v/>
      </c>
      <c r="J226" s="42"/>
      <c r="K226" s="38" t="s">
        <v>114</v>
      </c>
      <c r="L226" s="78" t="s">
        <v>1089</v>
      </c>
      <c r="M226" s="79" t="s">
        <v>115</v>
      </c>
      <c r="N226" s="79"/>
      <c r="O226" s="81">
        <v>10</v>
      </c>
      <c r="P226" s="39" t="s">
        <v>118</v>
      </c>
      <c r="Q226" s="39" t="s">
        <v>86</v>
      </c>
      <c r="R226" s="39" t="s">
        <v>85</v>
      </c>
      <c r="S226" s="39" t="s">
        <v>845</v>
      </c>
      <c r="T226" s="39" t="s">
        <v>845</v>
      </c>
      <c r="U226" s="78" t="s">
        <v>849</v>
      </c>
      <c r="V226" s="43">
        <v>1</v>
      </c>
      <c r="W226" s="145"/>
      <c r="X226" s="75"/>
    </row>
    <row r="227" spans="1:24" ht="27.75" customHeight="1" x14ac:dyDescent="0.15">
      <c r="A227" s="143"/>
      <c r="B227" s="33">
        <f t="shared" si="3"/>
        <v>215</v>
      </c>
      <c r="C227" s="130" t="s">
        <v>273</v>
      </c>
      <c r="D227" s="34" t="s">
        <v>853</v>
      </c>
      <c r="E227" s="35" t="s">
        <v>858</v>
      </c>
      <c r="F227" s="33" t="s">
        <v>702</v>
      </c>
      <c r="G227" s="80">
        <v>1</v>
      </c>
      <c r="H227" s="34">
        <v>88</v>
      </c>
      <c r="I227" s="96" t="str">
        <f ca="1">IF(OR(I148=1,AND(I148=2,INDIRECT("一般債振替制度!E8")="適用開始日を指定する")),TEXT(DATE(INDIRECT("一般債振替制度!E9"),INDIRECT("一般債振替制度!G9"),INDIRECT("一般債振替制度!I9")),"YYYY/MM/DD"),IF(INDIRECT("補記シート!D23")="","",INDIRECT("補記シート!D23")))</f>
        <v/>
      </c>
      <c r="J227" s="42"/>
      <c r="K227" s="38" t="s">
        <v>117</v>
      </c>
      <c r="L227" s="78" t="s">
        <v>1088</v>
      </c>
      <c r="M227" s="45" t="s">
        <v>116</v>
      </c>
      <c r="N227" s="45"/>
      <c r="O227" s="81">
        <v>10</v>
      </c>
      <c r="P227" s="39" t="s">
        <v>118</v>
      </c>
      <c r="Q227" s="39" t="s">
        <v>86</v>
      </c>
      <c r="R227" s="39" t="s">
        <v>845</v>
      </c>
      <c r="S227" s="39" t="s">
        <v>845</v>
      </c>
      <c r="T227" s="39" t="s">
        <v>847</v>
      </c>
      <c r="U227" s="78" t="s">
        <v>857</v>
      </c>
      <c r="V227" s="43">
        <v>1</v>
      </c>
      <c r="W227" s="147"/>
      <c r="X227" s="75"/>
    </row>
    <row r="228" spans="1:24" ht="27.75" customHeight="1" x14ac:dyDescent="0.15">
      <c r="A228" s="143"/>
      <c r="B228" s="33">
        <f t="shared" si="3"/>
        <v>216</v>
      </c>
      <c r="C228" s="130" t="s">
        <v>274</v>
      </c>
      <c r="D228" s="34" t="s">
        <v>845</v>
      </c>
      <c r="E228" s="35" t="s">
        <v>87</v>
      </c>
      <c r="F228" s="47" t="s">
        <v>702</v>
      </c>
      <c r="G228" s="80">
        <v>1</v>
      </c>
      <c r="H228" s="34">
        <v>89</v>
      </c>
      <c r="I228" s="48">
        <v>401768</v>
      </c>
      <c r="J228" s="49"/>
      <c r="K228" s="50" t="s">
        <v>81</v>
      </c>
      <c r="L228" s="80" t="s">
        <v>82</v>
      </c>
      <c r="M228" s="88" t="s">
        <v>89</v>
      </c>
      <c r="N228" s="45" t="s">
        <v>90</v>
      </c>
      <c r="O228" s="81">
        <v>10</v>
      </c>
      <c r="P228" s="39" t="s">
        <v>118</v>
      </c>
      <c r="Q228" s="39" t="s">
        <v>86</v>
      </c>
      <c r="R228" s="39" t="s">
        <v>853</v>
      </c>
      <c r="S228" s="39" t="s">
        <v>847</v>
      </c>
      <c r="T228" s="39" t="s">
        <v>845</v>
      </c>
      <c r="U228" s="78" t="s">
        <v>849</v>
      </c>
      <c r="V228" s="43">
        <v>1</v>
      </c>
      <c r="W228" s="147"/>
      <c r="X228" s="75"/>
    </row>
    <row r="229" spans="1:24" s="128" customFormat="1" ht="13.9" customHeight="1" thickBot="1" x14ac:dyDescent="0.2">
      <c r="A229" s="143"/>
      <c r="B229" s="33">
        <f t="shared" si="3"/>
        <v>217</v>
      </c>
      <c r="C229" s="130" t="s">
        <v>275</v>
      </c>
      <c r="D229" s="53" t="s">
        <v>845</v>
      </c>
      <c r="E229" s="51" t="s">
        <v>712</v>
      </c>
      <c r="F229" s="52" t="s">
        <v>702</v>
      </c>
      <c r="G229" s="80">
        <v>1</v>
      </c>
      <c r="H229" s="34">
        <v>90</v>
      </c>
      <c r="I229" s="48">
        <v>401768</v>
      </c>
      <c r="J229" s="76"/>
      <c r="K229" s="56" t="s">
        <v>81</v>
      </c>
      <c r="L229" s="57" t="s">
        <v>82</v>
      </c>
      <c r="M229" s="88" t="s">
        <v>89</v>
      </c>
      <c r="N229" s="88"/>
      <c r="O229" s="148">
        <v>10</v>
      </c>
      <c r="P229" s="39" t="s">
        <v>118</v>
      </c>
      <c r="Q229" s="85" t="s">
        <v>86</v>
      </c>
      <c r="R229" s="85" t="s">
        <v>845</v>
      </c>
      <c r="S229" s="85" t="s">
        <v>85</v>
      </c>
      <c r="T229" s="85" t="s">
        <v>853</v>
      </c>
      <c r="U229" s="100" t="s">
        <v>108</v>
      </c>
      <c r="V229" s="46">
        <v>1</v>
      </c>
      <c r="W229" s="149"/>
      <c r="X229" s="77"/>
    </row>
    <row r="230" spans="1:24" s="128" customFormat="1" ht="27" customHeight="1" thickTop="1" x14ac:dyDescent="0.15">
      <c r="A230" s="64"/>
      <c r="B230" s="33">
        <f t="shared" si="3"/>
        <v>218</v>
      </c>
      <c r="C230" s="110" t="s">
        <v>130</v>
      </c>
      <c r="D230" s="65" t="s">
        <v>845</v>
      </c>
      <c r="E230" s="66" t="s">
        <v>712</v>
      </c>
      <c r="F230" s="33" t="s">
        <v>859</v>
      </c>
      <c r="G230" s="67">
        <v>1</v>
      </c>
      <c r="H230" s="34">
        <v>1</v>
      </c>
      <c r="I230" s="68"/>
      <c r="J230" s="69"/>
      <c r="K230" s="70" t="s">
        <v>81</v>
      </c>
      <c r="L230" s="86" t="s">
        <v>82</v>
      </c>
      <c r="M230" s="71" t="s">
        <v>83</v>
      </c>
      <c r="N230" s="71" t="s">
        <v>84</v>
      </c>
      <c r="O230" s="151" t="s">
        <v>85</v>
      </c>
      <c r="P230" s="72" t="s">
        <v>845</v>
      </c>
      <c r="Q230" s="73" t="s">
        <v>86</v>
      </c>
      <c r="R230" s="73" t="s">
        <v>845</v>
      </c>
      <c r="S230" s="73" t="s">
        <v>85</v>
      </c>
      <c r="T230" s="73" t="s">
        <v>845</v>
      </c>
      <c r="U230" s="86"/>
      <c r="V230" s="74">
        <v>1</v>
      </c>
      <c r="W230" s="152"/>
      <c r="X230" s="64"/>
    </row>
    <row r="231" spans="1:24" s="128" customFormat="1" ht="13.15" customHeight="1" x14ac:dyDescent="0.15">
      <c r="A231" s="143"/>
      <c r="B231" s="33">
        <f t="shared" si="3"/>
        <v>219</v>
      </c>
      <c r="C231" s="110" t="s">
        <v>131</v>
      </c>
      <c r="D231" s="34" t="s">
        <v>845</v>
      </c>
      <c r="E231" s="35" t="s">
        <v>858</v>
      </c>
      <c r="F231" s="33" t="s">
        <v>703</v>
      </c>
      <c r="G231" s="33">
        <v>1</v>
      </c>
      <c r="H231" s="34">
        <v>2</v>
      </c>
      <c r="I231" s="41"/>
      <c r="J231" s="42"/>
      <c r="K231" s="38" t="s">
        <v>81</v>
      </c>
      <c r="L231" s="80" t="s">
        <v>82</v>
      </c>
      <c r="M231" s="88" t="s">
        <v>83</v>
      </c>
      <c r="N231" s="88" t="s">
        <v>88</v>
      </c>
      <c r="O231" s="81" t="s">
        <v>85</v>
      </c>
      <c r="P231" s="39" t="s">
        <v>845</v>
      </c>
      <c r="Q231" s="39" t="s">
        <v>86</v>
      </c>
      <c r="R231" s="39" t="s">
        <v>845</v>
      </c>
      <c r="S231" s="39" t="s">
        <v>847</v>
      </c>
      <c r="T231" s="39" t="s">
        <v>847</v>
      </c>
      <c r="U231" s="80"/>
      <c r="V231" s="43">
        <v>1</v>
      </c>
      <c r="W231" s="145"/>
    </row>
    <row r="232" spans="1:24" s="128" customFormat="1" ht="13.15" customHeight="1" x14ac:dyDescent="0.15">
      <c r="A232" s="143"/>
      <c r="B232" s="33">
        <f t="shared" si="3"/>
        <v>220</v>
      </c>
      <c r="C232" s="110" t="s">
        <v>132</v>
      </c>
      <c r="D232" s="34" t="s">
        <v>85</v>
      </c>
      <c r="E232" s="35" t="s">
        <v>87</v>
      </c>
      <c r="F232" s="33" t="s">
        <v>703</v>
      </c>
      <c r="G232" s="33">
        <v>1</v>
      </c>
      <c r="H232" s="34">
        <v>3</v>
      </c>
      <c r="I232" s="41"/>
      <c r="J232" s="42"/>
      <c r="K232" s="38" t="s">
        <v>81</v>
      </c>
      <c r="L232" s="80" t="s">
        <v>82</v>
      </c>
      <c r="M232" s="88" t="s">
        <v>83</v>
      </c>
      <c r="N232" s="88" t="s">
        <v>88</v>
      </c>
      <c r="O232" s="81" t="s">
        <v>845</v>
      </c>
      <c r="P232" s="39" t="s">
        <v>847</v>
      </c>
      <c r="Q232" s="39" t="s">
        <v>86</v>
      </c>
      <c r="R232" s="39" t="s">
        <v>845</v>
      </c>
      <c r="S232" s="39" t="s">
        <v>85</v>
      </c>
      <c r="T232" s="39" t="s">
        <v>85</v>
      </c>
      <c r="U232" s="80"/>
      <c r="V232" s="43">
        <v>1</v>
      </c>
      <c r="W232" s="145"/>
    </row>
    <row r="233" spans="1:24" s="128" customFormat="1" ht="13.15" customHeight="1" x14ac:dyDescent="0.15">
      <c r="A233" s="143"/>
      <c r="B233" s="33">
        <f t="shared" si="3"/>
        <v>221</v>
      </c>
      <c r="C233" s="110" t="s">
        <v>133</v>
      </c>
      <c r="D233" s="34" t="s">
        <v>848</v>
      </c>
      <c r="E233" s="35" t="s">
        <v>858</v>
      </c>
      <c r="F233" s="33" t="s">
        <v>703</v>
      </c>
      <c r="G233" s="33">
        <v>1</v>
      </c>
      <c r="H233" s="34">
        <v>4</v>
      </c>
      <c r="I233" s="41"/>
      <c r="J233" s="42"/>
      <c r="K233" s="38" t="s">
        <v>81</v>
      </c>
      <c r="L233" s="80" t="s">
        <v>82</v>
      </c>
      <c r="M233" s="88" t="s">
        <v>83</v>
      </c>
      <c r="N233" s="88" t="s">
        <v>88</v>
      </c>
      <c r="O233" s="81" t="s">
        <v>845</v>
      </c>
      <c r="P233" s="39" t="s">
        <v>85</v>
      </c>
      <c r="Q233" s="39" t="s">
        <v>86</v>
      </c>
      <c r="R233" s="39" t="s">
        <v>847</v>
      </c>
      <c r="S233" s="39" t="s">
        <v>847</v>
      </c>
      <c r="T233" s="39" t="s">
        <v>848</v>
      </c>
      <c r="U233" s="80"/>
      <c r="V233" s="43">
        <v>1</v>
      </c>
      <c r="W233" s="145"/>
    </row>
    <row r="234" spans="1:24" s="128" customFormat="1" ht="13.15" customHeight="1" x14ac:dyDescent="0.15">
      <c r="A234" s="143"/>
      <c r="B234" s="33">
        <f t="shared" si="3"/>
        <v>222</v>
      </c>
      <c r="C234" s="110" t="s">
        <v>134</v>
      </c>
      <c r="D234" s="34" t="s">
        <v>845</v>
      </c>
      <c r="E234" s="35" t="s">
        <v>858</v>
      </c>
      <c r="F234" s="33" t="s">
        <v>703</v>
      </c>
      <c r="G234" s="33">
        <v>1</v>
      </c>
      <c r="H234" s="34">
        <v>5</v>
      </c>
      <c r="I234" s="41"/>
      <c r="J234" s="42"/>
      <c r="K234" s="38" t="s">
        <v>81</v>
      </c>
      <c r="L234" s="80" t="s">
        <v>82</v>
      </c>
      <c r="M234" s="88" t="s">
        <v>83</v>
      </c>
      <c r="N234" s="88" t="s">
        <v>88</v>
      </c>
      <c r="O234" s="81" t="s">
        <v>85</v>
      </c>
      <c r="P234" s="39" t="s">
        <v>853</v>
      </c>
      <c r="Q234" s="39" t="s">
        <v>86</v>
      </c>
      <c r="R234" s="39" t="s">
        <v>85</v>
      </c>
      <c r="S234" s="39" t="s">
        <v>845</v>
      </c>
      <c r="T234" s="39" t="s">
        <v>845</v>
      </c>
      <c r="U234" s="80"/>
      <c r="V234" s="43">
        <v>1</v>
      </c>
      <c r="W234" s="145"/>
    </row>
    <row r="235" spans="1:24" s="128" customFormat="1" ht="45.75" customHeight="1" x14ac:dyDescent="0.15">
      <c r="A235" s="143"/>
      <c r="B235" s="33">
        <f t="shared" si="3"/>
        <v>223</v>
      </c>
      <c r="C235" s="130" t="s">
        <v>159</v>
      </c>
      <c r="D235" s="34" t="s">
        <v>845</v>
      </c>
      <c r="E235" s="35" t="s">
        <v>860</v>
      </c>
      <c r="F235" s="33" t="s">
        <v>703</v>
      </c>
      <c r="G235" s="33">
        <v>1</v>
      </c>
      <c r="H235" s="34">
        <v>6</v>
      </c>
      <c r="I235" s="96">
        <f ca="1">INDIRECT("補記シート!D24")</f>
        <v>0</v>
      </c>
      <c r="J235" s="42"/>
      <c r="K235" s="38" t="s">
        <v>785</v>
      </c>
      <c r="L235" s="80" t="s">
        <v>82</v>
      </c>
      <c r="M235" s="78" t="s">
        <v>109</v>
      </c>
      <c r="N235" s="83" t="s">
        <v>113</v>
      </c>
      <c r="O235" s="81">
        <v>7</v>
      </c>
      <c r="P235" s="39" t="s">
        <v>119</v>
      </c>
      <c r="Q235" s="39" t="s">
        <v>86</v>
      </c>
      <c r="R235" s="39" t="s">
        <v>85</v>
      </c>
      <c r="S235" s="39" t="s">
        <v>845</v>
      </c>
      <c r="T235" s="39" t="s">
        <v>85</v>
      </c>
      <c r="U235" s="78" t="s">
        <v>849</v>
      </c>
      <c r="V235" s="43">
        <v>1</v>
      </c>
      <c r="W235" s="145"/>
    </row>
    <row r="236" spans="1:24" s="128" customFormat="1" ht="45.75" customHeight="1" x14ac:dyDescent="0.15">
      <c r="A236" s="143"/>
      <c r="B236" s="33">
        <f t="shared" si="3"/>
        <v>224</v>
      </c>
      <c r="C236" s="130" t="s">
        <v>670</v>
      </c>
      <c r="D236" s="34" t="s">
        <v>845</v>
      </c>
      <c r="E236" s="35" t="s">
        <v>87</v>
      </c>
      <c r="F236" s="33" t="s">
        <v>703</v>
      </c>
      <c r="G236" s="33">
        <v>1</v>
      </c>
      <c r="H236" s="34">
        <v>7</v>
      </c>
      <c r="I236" s="96">
        <f ca="1">INDIRECT("補記シート!D25")</f>
        <v>0</v>
      </c>
      <c r="J236" s="42"/>
      <c r="K236" s="38" t="s">
        <v>785</v>
      </c>
      <c r="L236" s="78" t="s">
        <v>786</v>
      </c>
      <c r="M236" s="79" t="s">
        <v>787</v>
      </c>
      <c r="N236" s="83" t="s">
        <v>671</v>
      </c>
      <c r="O236" s="81">
        <v>7</v>
      </c>
      <c r="P236" s="39" t="s">
        <v>119</v>
      </c>
      <c r="Q236" s="39" t="s">
        <v>86</v>
      </c>
      <c r="R236" s="39" t="s">
        <v>845</v>
      </c>
      <c r="S236" s="39" t="s">
        <v>845</v>
      </c>
      <c r="T236" s="39" t="s">
        <v>848</v>
      </c>
      <c r="U236" s="78" t="s">
        <v>854</v>
      </c>
      <c r="V236" s="43">
        <v>1</v>
      </c>
      <c r="W236" s="145"/>
    </row>
    <row r="237" spans="1:24" s="128" customFormat="1" ht="27.75" customHeight="1" x14ac:dyDescent="0.15">
      <c r="A237" s="143"/>
      <c r="B237" s="33">
        <f t="shared" si="3"/>
        <v>225</v>
      </c>
      <c r="C237" s="130" t="s">
        <v>160</v>
      </c>
      <c r="D237" s="34" t="s">
        <v>848</v>
      </c>
      <c r="E237" s="35" t="s">
        <v>858</v>
      </c>
      <c r="F237" s="33" t="s">
        <v>703</v>
      </c>
      <c r="G237" s="33">
        <v>1</v>
      </c>
      <c r="H237" s="34">
        <v>8</v>
      </c>
      <c r="I237" s="41"/>
      <c r="J237" s="42" t="s">
        <v>844</v>
      </c>
      <c r="K237" s="82" t="s">
        <v>792</v>
      </c>
      <c r="L237" s="80" t="s">
        <v>793</v>
      </c>
      <c r="M237" s="78" t="s">
        <v>794</v>
      </c>
      <c r="N237" s="83"/>
      <c r="O237" s="81" t="s">
        <v>795</v>
      </c>
      <c r="P237" s="39" t="s">
        <v>119</v>
      </c>
      <c r="Q237" s="39" t="s">
        <v>86</v>
      </c>
      <c r="R237" s="39"/>
      <c r="S237" s="39"/>
      <c r="T237" s="39"/>
      <c r="U237" s="78"/>
      <c r="V237" s="43">
        <v>1</v>
      </c>
      <c r="W237" s="145"/>
    </row>
    <row r="238" spans="1:24" s="128" customFormat="1" ht="26.45" customHeight="1" x14ac:dyDescent="0.15">
      <c r="B238" s="33">
        <f t="shared" si="3"/>
        <v>226</v>
      </c>
      <c r="C238" s="130" t="s">
        <v>606</v>
      </c>
      <c r="D238" s="34" t="s">
        <v>847</v>
      </c>
      <c r="E238" s="35" t="s">
        <v>861</v>
      </c>
      <c r="F238" s="33" t="s">
        <v>703</v>
      </c>
      <c r="G238" s="33">
        <v>1</v>
      </c>
      <c r="H238" s="34">
        <v>9</v>
      </c>
      <c r="I238" s="41" t="str">
        <f ca="1">IF(INDIRECT("短期社債振替制度!E7")="新規",1,IF(INDIRECT("短期社債振替制度!E7")="変更",2,""))</f>
        <v/>
      </c>
      <c r="J238" s="42"/>
      <c r="K238" s="38" t="s">
        <v>94</v>
      </c>
      <c r="L238" s="78" t="s">
        <v>95</v>
      </c>
      <c r="M238" s="78" t="s">
        <v>111</v>
      </c>
      <c r="N238" s="84"/>
      <c r="O238" s="81">
        <v>1</v>
      </c>
      <c r="P238" s="39" t="s">
        <v>119</v>
      </c>
      <c r="Q238" s="39" t="s">
        <v>86</v>
      </c>
      <c r="R238" s="39" t="s">
        <v>845</v>
      </c>
      <c r="S238" s="39" t="s">
        <v>845</v>
      </c>
      <c r="T238" s="39" t="s">
        <v>845</v>
      </c>
      <c r="U238" s="78" t="s">
        <v>849</v>
      </c>
      <c r="V238" s="43">
        <v>1</v>
      </c>
      <c r="W238" s="145"/>
    </row>
    <row r="239" spans="1:24" s="128" customFormat="1" ht="26.45" customHeight="1" x14ac:dyDescent="0.15">
      <c r="A239" s="143" t="s">
        <v>862</v>
      </c>
      <c r="B239" s="33">
        <f t="shared" si="3"/>
        <v>227</v>
      </c>
      <c r="C239" s="130" t="s">
        <v>395</v>
      </c>
      <c r="D239" s="34" t="s">
        <v>845</v>
      </c>
      <c r="E239" s="35" t="s">
        <v>93</v>
      </c>
      <c r="F239" s="80" t="s">
        <v>703</v>
      </c>
      <c r="G239" s="80">
        <v>1</v>
      </c>
      <c r="H239" s="34">
        <v>10</v>
      </c>
      <c r="I239" s="41" t="str">
        <f ca="1">IF(INDIRECT("短期社債振替制度!E13")="","",INDIRECT("短期社債振替制度!E13"))</f>
        <v/>
      </c>
      <c r="J239" s="42"/>
      <c r="K239" s="38" t="s">
        <v>94</v>
      </c>
      <c r="L239" s="80" t="s">
        <v>96</v>
      </c>
      <c r="M239" s="79" t="s">
        <v>801</v>
      </c>
      <c r="N239" s="88"/>
      <c r="O239" s="81" t="s">
        <v>802</v>
      </c>
      <c r="P239" s="39" t="s">
        <v>119</v>
      </c>
      <c r="Q239" s="39" t="s">
        <v>86</v>
      </c>
      <c r="R239" s="39" t="s">
        <v>85</v>
      </c>
      <c r="S239" s="39" t="s">
        <v>85</v>
      </c>
      <c r="T239" s="39" t="s">
        <v>845</v>
      </c>
      <c r="U239" s="78" t="s">
        <v>849</v>
      </c>
      <c r="V239" s="43">
        <v>1</v>
      </c>
      <c r="W239" s="145"/>
    </row>
    <row r="240" spans="1:24" s="128" customFormat="1" ht="26.45" customHeight="1" x14ac:dyDescent="0.15">
      <c r="A240" s="143" t="s">
        <v>863</v>
      </c>
      <c r="B240" s="33">
        <f t="shared" si="3"/>
        <v>228</v>
      </c>
      <c r="C240" s="130" t="s">
        <v>396</v>
      </c>
      <c r="D240" s="34" t="s">
        <v>847</v>
      </c>
      <c r="E240" s="35" t="s">
        <v>846</v>
      </c>
      <c r="F240" s="80" t="s">
        <v>703</v>
      </c>
      <c r="G240" s="80">
        <v>1</v>
      </c>
      <c r="H240" s="34">
        <v>11</v>
      </c>
      <c r="I240" s="41" t="str">
        <f ca="1">IF(INDIRECT("短期社債振替制度!E14")="","",INDIRECT("短期社債振替制度!E14"))</f>
        <v/>
      </c>
      <c r="J240" s="42"/>
      <c r="K240" s="38" t="s">
        <v>94</v>
      </c>
      <c r="L240" s="80" t="s">
        <v>96</v>
      </c>
      <c r="M240" s="79" t="s">
        <v>801</v>
      </c>
      <c r="N240" s="88"/>
      <c r="O240" s="81" t="s">
        <v>802</v>
      </c>
      <c r="P240" s="39" t="s">
        <v>119</v>
      </c>
      <c r="Q240" s="39" t="s">
        <v>86</v>
      </c>
      <c r="R240" s="39" t="s">
        <v>85</v>
      </c>
      <c r="S240" s="39" t="s">
        <v>845</v>
      </c>
      <c r="T240" s="39" t="s">
        <v>845</v>
      </c>
      <c r="U240" s="78" t="s">
        <v>849</v>
      </c>
      <c r="V240" s="43">
        <v>1</v>
      </c>
      <c r="W240" s="145"/>
    </row>
    <row r="241" spans="1:23" s="128" customFormat="1" ht="26.45" customHeight="1" x14ac:dyDescent="0.15">
      <c r="A241" s="143" t="s">
        <v>862</v>
      </c>
      <c r="B241" s="33">
        <f t="shared" si="3"/>
        <v>229</v>
      </c>
      <c r="C241" s="130" t="s">
        <v>397</v>
      </c>
      <c r="D241" s="34" t="s">
        <v>845</v>
      </c>
      <c r="E241" s="35" t="s">
        <v>93</v>
      </c>
      <c r="F241" s="80" t="s">
        <v>703</v>
      </c>
      <c r="G241" s="80">
        <v>1</v>
      </c>
      <c r="H241" s="34">
        <v>12</v>
      </c>
      <c r="I241" s="41" t="str">
        <f ca="1">IF(INDIRECT("短期社債振替制度!E15")="","",INDIRECT("短期社債振替制度!E15"))</f>
        <v/>
      </c>
      <c r="J241" s="42"/>
      <c r="K241" s="38" t="s">
        <v>94</v>
      </c>
      <c r="L241" s="78"/>
      <c r="M241" s="79" t="s">
        <v>815</v>
      </c>
      <c r="N241" s="88" t="s">
        <v>605</v>
      </c>
      <c r="O241" s="81">
        <v>13</v>
      </c>
      <c r="P241" s="39" t="s">
        <v>119</v>
      </c>
      <c r="Q241" s="39" t="s">
        <v>86</v>
      </c>
      <c r="R241" s="39" t="s">
        <v>853</v>
      </c>
      <c r="S241" s="39" t="s">
        <v>85</v>
      </c>
      <c r="T241" s="39" t="s">
        <v>845</v>
      </c>
      <c r="U241" s="78" t="s">
        <v>864</v>
      </c>
      <c r="V241" s="43">
        <v>1</v>
      </c>
      <c r="W241" s="145"/>
    </row>
    <row r="242" spans="1:23" s="128" customFormat="1" ht="26.45" customHeight="1" x14ac:dyDescent="0.15">
      <c r="A242" s="143" t="s">
        <v>862</v>
      </c>
      <c r="B242" s="33">
        <f t="shared" si="3"/>
        <v>230</v>
      </c>
      <c r="C242" s="130" t="s">
        <v>398</v>
      </c>
      <c r="D242" s="34" t="s">
        <v>845</v>
      </c>
      <c r="E242" s="35" t="s">
        <v>93</v>
      </c>
      <c r="F242" s="80" t="s">
        <v>703</v>
      </c>
      <c r="G242" s="80">
        <v>1</v>
      </c>
      <c r="H242" s="34">
        <v>13</v>
      </c>
      <c r="I242" s="41" t="str">
        <f ca="1">IF(INDIRECT("短期社債振替制度!E16")="","",INDIRECT("短期社債振替制度!E16"))</f>
        <v/>
      </c>
      <c r="J242" s="42"/>
      <c r="K242" s="38" t="s">
        <v>94</v>
      </c>
      <c r="L242" s="80" t="s">
        <v>96</v>
      </c>
      <c r="M242" s="79" t="s">
        <v>801</v>
      </c>
      <c r="N242" s="88"/>
      <c r="O242" s="81" t="s">
        <v>802</v>
      </c>
      <c r="P242" s="39" t="s">
        <v>119</v>
      </c>
      <c r="Q242" s="39" t="s">
        <v>86</v>
      </c>
      <c r="R242" s="39" t="s">
        <v>845</v>
      </c>
      <c r="S242" s="39" t="s">
        <v>845</v>
      </c>
      <c r="T242" s="39" t="s">
        <v>845</v>
      </c>
      <c r="U242" s="78" t="s">
        <v>849</v>
      </c>
      <c r="V242" s="43">
        <v>1</v>
      </c>
      <c r="W242" s="145"/>
    </row>
    <row r="243" spans="1:23" s="128" customFormat="1" ht="13.15" customHeight="1" x14ac:dyDescent="0.15">
      <c r="A243" s="143" t="s">
        <v>862</v>
      </c>
      <c r="B243" s="33">
        <f t="shared" si="3"/>
        <v>231</v>
      </c>
      <c r="C243" s="130" t="s">
        <v>399</v>
      </c>
      <c r="D243" s="34" t="s">
        <v>85</v>
      </c>
      <c r="E243" s="35" t="s">
        <v>846</v>
      </c>
      <c r="F243" s="80" t="s">
        <v>703</v>
      </c>
      <c r="G243" s="80">
        <v>1</v>
      </c>
      <c r="H243" s="34">
        <v>14</v>
      </c>
      <c r="I243" s="41"/>
      <c r="J243" s="42"/>
      <c r="K243" s="38"/>
      <c r="L243" s="78"/>
      <c r="M243" s="79"/>
      <c r="N243" s="88"/>
      <c r="O243" s="81"/>
      <c r="P243" s="39" t="s">
        <v>119</v>
      </c>
      <c r="Q243" s="39" t="s">
        <v>86</v>
      </c>
      <c r="R243" s="39" t="s">
        <v>85</v>
      </c>
      <c r="S243" s="39" t="s">
        <v>845</v>
      </c>
      <c r="T243" s="39" t="s">
        <v>845</v>
      </c>
      <c r="U243" s="78" t="s">
        <v>849</v>
      </c>
      <c r="V243" s="43">
        <v>1</v>
      </c>
      <c r="W243" s="145"/>
    </row>
    <row r="244" spans="1:23" s="128" customFormat="1" ht="26.45" customHeight="1" x14ac:dyDescent="0.15">
      <c r="A244" s="143" t="s">
        <v>862</v>
      </c>
      <c r="B244" s="33">
        <f t="shared" si="3"/>
        <v>232</v>
      </c>
      <c r="C244" s="130" t="s">
        <v>400</v>
      </c>
      <c r="D244" s="34" t="s">
        <v>845</v>
      </c>
      <c r="E244" s="35" t="s">
        <v>93</v>
      </c>
      <c r="F244" s="80" t="s">
        <v>703</v>
      </c>
      <c r="G244" s="80">
        <v>1</v>
      </c>
      <c r="H244" s="34">
        <v>15</v>
      </c>
      <c r="I244" s="41" t="str">
        <f ca="1">IF(INDIRECT("短期社債振替制度!E17")="","",INDIRECT("短期社債振替制度!E17"))</f>
        <v/>
      </c>
      <c r="J244" s="42"/>
      <c r="K244" s="38" t="s">
        <v>94</v>
      </c>
      <c r="L244" s="78"/>
      <c r="M244" s="79" t="s">
        <v>815</v>
      </c>
      <c r="N244" s="88" t="s">
        <v>605</v>
      </c>
      <c r="O244" s="81">
        <v>8</v>
      </c>
      <c r="P244" s="39" t="s">
        <v>119</v>
      </c>
      <c r="Q244" s="39" t="s">
        <v>86</v>
      </c>
      <c r="R244" s="39" t="s">
        <v>845</v>
      </c>
      <c r="S244" s="39" t="s">
        <v>847</v>
      </c>
      <c r="T244" s="39" t="s">
        <v>847</v>
      </c>
      <c r="U244" s="78" t="s">
        <v>108</v>
      </c>
      <c r="V244" s="43">
        <v>1</v>
      </c>
      <c r="W244" s="145"/>
    </row>
    <row r="245" spans="1:23" s="128" customFormat="1" ht="26.45" customHeight="1" x14ac:dyDescent="0.15">
      <c r="A245" s="143" t="s">
        <v>862</v>
      </c>
      <c r="B245" s="33">
        <f t="shared" si="3"/>
        <v>233</v>
      </c>
      <c r="C245" s="130" t="s">
        <v>401</v>
      </c>
      <c r="D245" s="34" t="s">
        <v>85</v>
      </c>
      <c r="E245" s="35" t="s">
        <v>846</v>
      </c>
      <c r="F245" s="80" t="s">
        <v>703</v>
      </c>
      <c r="G245" s="80">
        <v>1</v>
      </c>
      <c r="H245" s="34">
        <v>16</v>
      </c>
      <c r="I245" s="41" t="str">
        <f ca="1">IF(INDIRECT("短期社債振替制度!E18")="","",INDIRECT("短期社債振替制度!E18"))</f>
        <v/>
      </c>
      <c r="J245" s="42"/>
      <c r="K245" s="38" t="s">
        <v>94</v>
      </c>
      <c r="L245" s="80" t="s">
        <v>96</v>
      </c>
      <c r="M245" s="79" t="s">
        <v>801</v>
      </c>
      <c r="N245" s="88"/>
      <c r="O245" s="81" t="s">
        <v>802</v>
      </c>
      <c r="P245" s="39" t="s">
        <v>119</v>
      </c>
      <c r="Q245" s="39" t="s">
        <v>86</v>
      </c>
      <c r="R245" s="39" t="s">
        <v>845</v>
      </c>
      <c r="S245" s="39" t="s">
        <v>845</v>
      </c>
      <c r="T245" s="39" t="s">
        <v>847</v>
      </c>
      <c r="U245" s="78" t="s">
        <v>108</v>
      </c>
      <c r="V245" s="43">
        <v>1</v>
      </c>
      <c r="W245" s="145"/>
    </row>
    <row r="246" spans="1:23" s="128" customFormat="1" ht="26.45" customHeight="1" x14ac:dyDescent="0.15">
      <c r="A246" s="143" t="s">
        <v>862</v>
      </c>
      <c r="B246" s="33">
        <f t="shared" si="3"/>
        <v>234</v>
      </c>
      <c r="C246" s="130" t="s">
        <v>402</v>
      </c>
      <c r="D246" s="34" t="s">
        <v>845</v>
      </c>
      <c r="E246" s="35" t="s">
        <v>846</v>
      </c>
      <c r="F246" s="80" t="s">
        <v>703</v>
      </c>
      <c r="G246" s="80">
        <v>1</v>
      </c>
      <c r="H246" s="34">
        <v>17</v>
      </c>
      <c r="I246" s="41" t="str">
        <f ca="1">IF(INDIRECT("短期社債振替制度!K13")="","",INDIRECT("短期社債振替制度!K13"))</f>
        <v/>
      </c>
      <c r="J246" s="42"/>
      <c r="K246" s="38" t="s">
        <v>94</v>
      </c>
      <c r="L246" s="80" t="s">
        <v>96</v>
      </c>
      <c r="M246" s="79" t="s">
        <v>801</v>
      </c>
      <c r="N246" s="88"/>
      <c r="O246" s="81" t="s">
        <v>802</v>
      </c>
      <c r="P246" s="39" t="s">
        <v>119</v>
      </c>
      <c r="Q246" s="39" t="s">
        <v>86</v>
      </c>
      <c r="R246" s="39" t="s">
        <v>847</v>
      </c>
      <c r="S246" s="39" t="s">
        <v>851</v>
      </c>
      <c r="T246" s="39" t="s">
        <v>845</v>
      </c>
      <c r="U246" s="78" t="s">
        <v>108</v>
      </c>
      <c r="V246" s="43">
        <v>1</v>
      </c>
      <c r="W246" s="145"/>
    </row>
    <row r="247" spans="1:23" s="128" customFormat="1" ht="26.45" customHeight="1" x14ac:dyDescent="0.15">
      <c r="A247" s="143" t="s">
        <v>863</v>
      </c>
      <c r="B247" s="33">
        <f t="shared" si="3"/>
        <v>235</v>
      </c>
      <c r="C247" s="130" t="s">
        <v>403</v>
      </c>
      <c r="D247" s="34" t="s">
        <v>853</v>
      </c>
      <c r="E247" s="35" t="s">
        <v>846</v>
      </c>
      <c r="F247" s="80" t="s">
        <v>703</v>
      </c>
      <c r="G247" s="80">
        <v>1</v>
      </c>
      <c r="H247" s="34">
        <v>18</v>
      </c>
      <c r="I247" s="41" t="str">
        <f ca="1">IF(INDIRECT("短期社債振替制度!K14")="","",INDIRECT("短期社債振替制度!K14"))</f>
        <v/>
      </c>
      <c r="J247" s="42"/>
      <c r="K247" s="38" t="s">
        <v>94</v>
      </c>
      <c r="L247" s="80" t="s">
        <v>96</v>
      </c>
      <c r="M247" s="79" t="s">
        <v>801</v>
      </c>
      <c r="N247" s="88"/>
      <c r="O247" s="81" t="s">
        <v>802</v>
      </c>
      <c r="P247" s="39" t="s">
        <v>119</v>
      </c>
      <c r="Q247" s="39" t="s">
        <v>86</v>
      </c>
      <c r="R247" s="39" t="s">
        <v>845</v>
      </c>
      <c r="S247" s="39" t="s">
        <v>845</v>
      </c>
      <c r="T247" s="39" t="s">
        <v>845</v>
      </c>
      <c r="U247" s="78" t="s">
        <v>108</v>
      </c>
      <c r="V247" s="43">
        <v>1</v>
      </c>
      <c r="W247" s="145"/>
    </row>
    <row r="248" spans="1:23" s="128" customFormat="1" ht="26.45" customHeight="1" x14ac:dyDescent="0.15">
      <c r="A248" s="143" t="s">
        <v>862</v>
      </c>
      <c r="B248" s="33">
        <f t="shared" si="3"/>
        <v>236</v>
      </c>
      <c r="C248" s="130" t="s">
        <v>404</v>
      </c>
      <c r="D248" s="34" t="s">
        <v>845</v>
      </c>
      <c r="E248" s="35" t="s">
        <v>846</v>
      </c>
      <c r="F248" s="80" t="s">
        <v>703</v>
      </c>
      <c r="G248" s="80">
        <v>1</v>
      </c>
      <c r="H248" s="34">
        <v>19</v>
      </c>
      <c r="I248" s="41" t="str">
        <f ca="1">IF(INDIRECT("短期社債振替制度!K15")="","",INDIRECT("短期社債振替制度!K15"))</f>
        <v/>
      </c>
      <c r="J248" s="42"/>
      <c r="K248" s="38" t="s">
        <v>94</v>
      </c>
      <c r="L248" s="78"/>
      <c r="M248" s="79" t="s">
        <v>815</v>
      </c>
      <c r="N248" s="88" t="s">
        <v>605</v>
      </c>
      <c r="O248" s="81">
        <v>13</v>
      </c>
      <c r="P248" s="39" t="s">
        <v>119</v>
      </c>
      <c r="Q248" s="39" t="s">
        <v>86</v>
      </c>
      <c r="R248" s="39" t="s">
        <v>845</v>
      </c>
      <c r="S248" s="39" t="s">
        <v>845</v>
      </c>
      <c r="T248" s="39" t="s">
        <v>845</v>
      </c>
      <c r="U248" s="78" t="s">
        <v>849</v>
      </c>
      <c r="V248" s="43">
        <v>1</v>
      </c>
      <c r="W248" s="145"/>
    </row>
    <row r="249" spans="1:23" s="128" customFormat="1" ht="26.45" customHeight="1" x14ac:dyDescent="0.15">
      <c r="A249" s="143" t="s">
        <v>862</v>
      </c>
      <c r="B249" s="33">
        <f t="shared" si="3"/>
        <v>237</v>
      </c>
      <c r="C249" s="130" t="s">
        <v>405</v>
      </c>
      <c r="D249" s="34" t="s">
        <v>845</v>
      </c>
      <c r="E249" s="35" t="s">
        <v>852</v>
      </c>
      <c r="F249" s="80" t="s">
        <v>703</v>
      </c>
      <c r="G249" s="80">
        <v>1</v>
      </c>
      <c r="H249" s="34">
        <v>20</v>
      </c>
      <c r="I249" s="41" t="str">
        <f ca="1">IF(INDIRECT("短期社債振替制度!K16")="","",INDIRECT("短期社債振替制度!K16"))</f>
        <v/>
      </c>
      <c r="J249" s="42"/>
      <c r="K249" s="38" t="s">
        <v>94</v>
      </c>
      <c r="L249" s="80" t="s">
        <v>96</v>
      </c>
      <c r="M249" s="79" t="s">
        <v>801</v>
      </c>
      <c r="N249" s="88"/>
      <c r="O249" s="81" t="s">
        <v>802</v>
      </c>
      <c r="P249" s="39" t="s">
        <v>119</v>
      </c>
      <c r="Q249" s="39" t="s">
        <v>86</v>
      </c>
      <c r="R249" s="39" t="s">
        <v>853</v>
      </c>
      <c r="S249" s="39" t="s">
        <v>848</v>
      </c>
      <c r="T249" s="39" t="s">
        <v>845</v>
      </c>
      <c r="U249" s="78" t="s">
        <v>854</v>
      </c>
      <c r="V249" s="43">
        <v>1</v>
      </c>
      <c r="W249" s="145"/>
    </row>
    <row r="250" spans="1:23" s="128" customFormat="1" ht="13.15" customHeight="1" x14ac:dyDescent="0.15">
      <c r="A250" s="143" t="s">
        <v>862</v>
      </c>
      <c r="B250" s="33">
        <f t="shared" si="3"/>
        <v>238</v>
      </c>
      <c r="C250" s="130" t="s">
        <v>406</v>
      </c>
      <c r="D250" s="34" t="s">
        <v>845</v>
      </c>
      <c r="E250" s="35" t="s">
        <v>846</v>
      </c>
      <c r="F250" s="80" t="s">
        <v>703</v>
      </c>
      <c r="G250" s="80">
        <v>1</v>
      </c>
      <c r="H250" s="34">
        <v>21</v>
      </c>
      <c r="I250" s="41"/>
      <c r="J250" s="42"/>
      <c r="K250" s="38"/>
      <c r="L250" s="78"/>
      <c r="M250" s="79"/>
      <c r="N250" s="88"/>
      <c r="O250" s="81"/>
      <c r="P250" s="39" t="s">
        <v>119</v>
      </c>
      <c r="Q250" s="39" t="s">
        <v>86</v>
      </c>
      <c r="R250" s="39" t="s">
        <v>845</v>
      </c>
      <c r="S250" s="39" t="s">
        <v>85</v>
      </c>
      <c r="T250" s="39" t="s">
        <v>85</v>
      </c>
      <c r="U250" s="78" t="s">
        <v>849</v>
      </c>
      <c r="V250" s="43">
        <v>1</v>
      </c>
      <c r="W250" s="145"/>
    </row>
    <row r="251" spans="1:23" s="128" customFormat="1" ht="26.45" customHeight="1" x14ac:dyDescent="0.15">
      <c r="A251" s="143" t="s">
        <v>862</v>
      </c>
      <c r="B251" s="33">
        <f t="shared" si="3"/>
        <v>239</v>
      </c>
      <c r="C251" s="130" t="s">
        <v>407</v>
      </c>
      <c r="D251" s="34" t="s">
        <v>845</v>
      </c>
      <c r="E251" s="35" t="s">
        <v>93</v>
      </c>
      <c r="F251" s="80" t="s">
        <v>703</v>
      </c>
      <c r="G251" s="80">
        <v>1</v>
      </c>
      <c r="H251" s="34">
        <v>22</v>
      </c>
      <c r="I251" s="41" t="str">
        <f ca="1">IF(INDIRECT("短期社債振替制度!K17")="","",INDIRECT("短期社債振替制度!K17"))</f>
        <v/>
      </c>
      <c r="J251" s="42"/>
      <c r="K251" s="38" t="s">
        <v>94</v>
      </c>
      <c r="L251" s="78"/>
      <c r="M251" s="79" t="s">
        <v>815</v>
      </c>
      <c r="N251" s="88" t="s">
        <v>605</v>
      </c>
      <c r="O251" s="81">
        <v>8</v>
      </c>
      <c r="P251" s="39" t="s">
        <v>119</v>
      </c>
      <c r="Q251" s="39" t="s">
        <v>86</v>
      </c>
      <c r="R251" s="39" t="s">
        <v>845</v>
      </c>
      <c r="S251" s="39" t="s">
        <v>845</v>
      </c>
      <c r="T251" s="39" t="s">
        <v>845</v>
      </c>
      <c r="U251" s="78" t="s">
        <v>108</v>
      </c>
      <c r="V251" s="43">
        <v>1</v>
      </c>
      <c r="W251" s="145"/>
    </row>
    <row r="252" spans="1:23" s="128" customFormat="1" ht="26.45" customHeight="1" x14ac:dyDescent="0.15">
      <c r="A252" s="143" t="s">
        <v>862</v>
      </c>
      <c r="B252" s="33">
        <f t="shared" si="3"/>
        <v>240</v>
      </c>
      <c r="C252" s="130" t="s">
        <v>408</v>
      </c>
      <c r="D252" s="34" t="s">
        <v>845</v>
      </c>
      <c r="E252" s="35" t="s">
        <v>846</v>
      </c>
      <c r="F252" s="80" t="s">
        <v>703</v>
      </c>
      <c r="G252" s="80">
        <v>1</v>
      </c>
      <c r="H252" s="34">
        <v>23</v>
      </c>
      <c r="I252" s="41" t="str">
        <f ca="1">IF(INDIRECT("短期社債振替制度!K18")="","",INDIRECT("短期社債振替制度!K18"))</f>
        <v/>
      </c>
      <c r="J252" s="42"/>
      <c r="K252" s="38" t="s">
        <v>94</v>
      </c>
      <c r="L252" s="80" t="s">
        <v>96</v>
      </c>
      <c r="M252" s="79" t="s">
        <v>801</v>
      </c>
      <c r="N252" s="88"/>
      <c r="O252" s="81" t="s">
        <v>802</v>
      </c>
      <c r="P252" s="39" t="s">
        <v>119</v>
      </c>
      <c r="Q252" s="39" t="s">
        <v>86</v>
      </c>
      <c r="R252" s="39" t="s">
        <v>845</v>
      </c>
      <c r="S252" s="39" t="s">
        <v>845</v>
      </c>
      <c r="T252" s="39" t="s">
        <v>845</v>
      </c>
      <c r="U252" s="78" t="s">
        <v>108</v>
      </c>
      <c r="V252" s="43">
        <v>1</v>
      </c>
      <c r="W252" s="145"/>
    </row>
    <row r="253" spans="1:23" s="128" customFormat="1" ht="26.45" customHeight="1" x14ac:dyDescent="0.15">
      <c r="A253" s="143" t="s">
        <v>863</v>
      </c>
      <c r="B253" s="33">
        <f t="shared" si="3"/>
        <v>241</v>
      </c>
      <c r="C253" s="130" t="s">
        <v>409</v>
      </c>
      <c r="D253" s="34" t="s">
        <v>848</v>
      </c>
      <c r="E253" s="35" t="s">
        <v>93</v>
      </c>
      <c r="F253" s="80" t="s">
        <v>703</v>
      </c>
      <c r="G253" s="80">
        <v>1</v>
      </c>
      <c r="H253" s="34">
        <v>24</v>
      </c>
      <c r="I253" s="41" t="str">
        <f ca="1">IF(INDIRECT("短期社債振替制度!E22")="","",INDIRECT("短期社債振替制度!E22"))</f>
        <v/>
      </c>
      <c r="J253" s="42"/>
      <c r="K253" s="38" t="s">
        <v>94</v>
      </c>
      <c r="L253" s="80" t="s">
        <v>96</v>
      </c>
      <c r="M253" s="79" t="s">
        <v>801</v>
      </c>
      <c r="N253" s="88"/>
      <c r="O253" s="81" t="s">
        <v>802</v>
      </c>
      <c r="P253" s="39" t="s">
        <v>119</v>
      </c>
      <c r="Q253" s="39" t="s">
        <v>86</v>
      </c>
      <c r="R253" s="39" t="s">
        <v>848</v>
      </c>
      <c r="S253" s="39" t="s">
        <v>845</v>
      </c>
      <c r="T253" s="39" t="s">
        <v>853</v>
      </c>
      <c r="U253" s="78" t="s">
        <v>108</v>
      </c>
      <c r="V253" s="43">
        <v>1</v>
      </c>
      <c r="W253" s="145"/>
    </row>
    <row r="254" spans="1:23" s="128" customFormat="1" ht="26.45" customHeight="1" x14ac:dyDescent="0.15">
      <c r="A254" s="143" t="s">
        <v>862</v>
      </c>
      <c r="B254" s="33">
        <f t="shared" si="3"/>
        <v>242</v>
      </c>
      <c r="C254" s="130" t="s">
        <v>410</v>
      </c>
      <c r="D254" s="34" t="s">
        <v>845</v>
      </c>
      <c r="E254" s="35" t="s">
        <v>846</v>
      </c>
      <c r="F254" s="80" t="s">
        <v>703</v>
      </c>
      <c r="G254" s="80">
        <v>1</v>
      </c>
      <c r="H254" s="34">
        <v>25</v>
      </c>
      <c r="I254" s="41" t="str">
        <f ca="1">IF(INDIRECT("短期社債振替制度!E23")="","",INDIRECT("短期社債振替制度!E23"))</f>
        <v/>
      </c>
      <c r="J254" s="42"/>
      <c r="K254" s="38" t="s">
        <v>94</v>
      </c>
      <c r="L254" s="80" t="s">
        <v>96</v>
      </c>
      <c r="M254" s="79" t="s">
        <v>801</v>
      </c>
      <c r="N254" s="88"/>
      <c r="O254" s="81" t="s">
        <v>802</v>
      </c>
      <c r="P254" s="39" t="s">
        <v>119</v>
      </c>
      <c r="Q254" s="39" t="s">
        <v>86</v>
      </c>
      <c r="R254" s="39" t="s">
        <v>845</v>
      </c>
      <c r="S254" s="39" t="s">
        <v>865</v>
      </c>
      <c r="T254" s="39" t="s">
        <v>847</v>
      </c>
      <c r="U254" s="78" t="s">
        <v>108</v>
      </c>
      <c r="V254" s="43">
        <v>1</v>
      </c>
      <c r="W254" s="145"/>
    </row>
    <row r="255" spans="1:23" s="128" customFormat="1" ht="26.45" customHeight="1" x14ac:dyDescent="0.15">
      <c r="A255" s="143" t="s">
        <v>862</v>
      </c>
      <c r="B255" s="33">
        <f t="shared" si="3"/>
        <v>243</v>
      </c>
      <c r="C255" s="130" t="s">
        <v>411</v>
      </c>
      <c r="D255" s="34" t="s">
        <v>845</v>
      </c>
      <c r="E255" s="35" t="s">
        <v>846</v>
      </c>
      <c r="F255" s="80" t="s">
        <v>703</v>
      </c>
      <c r="G255" s="80">
        <v>1</v>
      </c>
      <c r="H255" s="34">
        <v>26</v>
      </c>
      <c r="I255" s="41" t="str">
        <f ca="1">IF(INDIRECT("短期社債振替制度!E24")="","",INDIRECT("短期社債振替制度!E24"))</f>
        <v/>
      </c>
      <c r="J255" s="42"/>
      <c r="K255" s="38" t="s">
        <v>94</v>
      </c>
      <c r="L255" s="78"/>
      <c r="M255" s="79" t="s">
        <v>815</v>
      </c>
      <c r="N255" s="88" t="s">
        <v>605</v>
      </c>
      <c r="O255" s="81">
        <v>13</v>
      </c>
      <c r="P255" s="39" t="s">
        <v>119</v>
      </c>
      <c r="Q255" s="39" t="s">
        <v>86</v>
      </c>
      <c r="R255" s="39" t="s">
        <v>845</v>
      </c>
      <c r="S255" s="39" t="s">
        <v>847</v>
      </c>
      <c r="T255" s="39" t="s">
        <v>851</v>
      </c>
      <c r="U255" s="78" t="s">
        <v>849</v>
      </c>
      <c r="V255" s="43">
        <v>1</v>
      </c>
      <c r="W255" s="145"/>
    </row>
    <row r="256" spans="1:23" s="128" customFormat="1" ht="26.45" customHeight="1" x14ac:dyDescent="0.15">
      <c r="A256" s="143" t="s">
        <v>862</v>
      </c>
      <c r="B256" s="33">
        <f t="shared" si="3"/>
        <v>244</v>
      </c>
      <c r="C256" s="130" t="s">
        <v>412</v>
      </c>
      <c r="D256" s="34" t="s">
        <v>847</v>
      </c>
      <c r="E256" s="35" t="s">
        <v>846</v>
      </c>
      <c r="F256" s="80" t="s">
        <v>703</v>
      </c>
      <c r="G256" s="80">
        <v>1</v>
      </c>
      <c r="H256" s="34">
        <v>27</v>
      </c>
      <c r="I256" s="41" t="str">
        <f ca="1">IF(INDIRECT("短期社債振替制度!E25")="","",INDIRECT("短期社債振替制度!E25"))</f>
        <v/>
      </c>
      <c r="J256" s="42"/>
      <c r="K256" s="38" t="s">
        <v>94</v>
      </c>
      <c r="L256" s="80" t="s">
        <v>96</v>
      </c>
      <c r="M256" s="79" t="s">
        <v>801</v>
      </c>
      <c r="N256" s="88"/>
      <c r="O256" s="81" t="s">
        <v>802</v>
      </c>
      <c r="P256" s="39" t="s">
        <v>119</v>
      </c>
      <c r="Q256" s="39" t="s">
        <v>86</v>
      </c>
      <c r="R256" s="39" t="s">
        <v>85</v>
      </c>
      <c r="S256" s="39" t="s">
        <v>845</v>
      </c>
      <c r="T256" s="39" t="s">
        <v>853</v>
      </c>
      <c r="U256" s="78" t="s">
        <v>849</v>
      </c>
      <c r="V256" s="43">
        <v>1</v>
      </c>
      <c r="W256" s="145"/>
    </row>
    <row r="257" spans="1:23" s="128" customFormat="1" ht="13.15" customHeight="1" x14ac:dyDescent="0.15">
      <c r="A257" s="143" t="s">
        <v>862</v>
      </c>
      <c r="B257" s="33">
        <f t="shared" si="3"/>
        <v>245</v>
      </c>
      <c r="C257" s="130" t="s">
        <v>413</v>
      </c>
      <c r="D257" s="34" t="s">
        <v>853</v>
      </c>
      <c r="E257" s="35" t="s">
        <v>93</v>
      </c>
      <c r="F257" s="80" t="s">
        <v>703</v>
      </c>
      <c r="G257" s="80">
        <v>1</v>
      </c>
      <c r="H257" s="34">
        <v>28</v>
      </c>
      <c r="I257" s="41"/>
      <c r="J257" s="42"/>
      <c r="K257" s="38"/>
      <c r="L257" s="78"/>
      <c r="M257" s="79"/>
      <c r="N257" s="88"/>
      <c r="O257" s="81"/>
      <c r="P257" s="39" t="s">
        <v>119</v>
      </c>
      <c r="Q257" s="39" t="s">
        <v>86</v>
      </c>
      <c r="R257" s="39" t="s">
        <v>845</v>
      </c>
      <c r="S257" s="39" t="s">
        <v>845</v>
      </c>
      <c r="T257" s="39" t="s">
        <v>85</v>
      </c>
      <c r="U257" s="78" t="s">
        <v>864</v>
      </c>
      <c r="V257" s="43">
        <v>1</v>
      </c>
      <c r="W257" s="145"/>
    </row>
    <row r="258" spans="1:23" s="128" customFormat="1" ht="26.45" customHeight="1" x14ac:dyDescent="0.15">
      <c r="A258" s="143" t="s">
        <v>862</v>
      </c>
      <c r="B258" s="33">
        <f t="shared" si="3"/>
        <v>246</v>
      </c>
      <c r="C258" s="130" t="s">
        <v>414</v>
      </c>
      <c r="D258" s="34" t="s">
        <v>845</v>
      </c>
      <c r="E258" s="35" t="s">
        <v>846</v>
      </c>
      <c r="F258" s="80" t="s">
        <v>703</v>
      </c>
      <c r="G258" s="80">
        <v>1</v>
      </c>
      <c r="H258" s="34">
        <v>29</v>
      </c>
      <c r="I258" s="41" t="str">
        <f ca="1">IF(INDIRECT("短期社債振替制度!E26")="","",INDIRECT("短期社債振替制度!E26"))</f>
        <v/>
      </c>
      <c r="J258" s="42"/>
      <c r="K258" s="38" t="s">
        <v>94</v>
      </c>
      <c r="L258" s="78"/>
      <c r="M258" s="79" t="s">
        <v>815</v>
      </c>
      <c r="N258" s="88" t="s">
        <v>605</v>
      </c>
      <c r="O258" s="81">
        <v>8</v>
      </c>
      <c r="P258" s="39" t="s">
        <v>119</v>
      </c>
      <c r="Q258" s="39" t="s">
        <v>86</v>
      </c>
      <c r="R258" s="39" t="s">
        <v>845</v>
      </c>
      <c r="S258" s="39" t="s">
        <v>845</v>
      </c>
      <c r="T258" s="39" t="s">
        <v>845</v>
      </c>
      <c r="U258" s="78" t="s">
        <v>108</v>
      </c>
      <c r="V258" s="43">
        <v>1</v>
      </c>
      <c r="W258" s="145"/>
    </row>
    <row r="259" spans="1:23" s="128" customFormat="1" ht="26.45" customHeight="1" x14ac:dyDescent="0.15">
      <c r="A259" s="143" t="s">
        <v>863</v>
      </c>
      <c r="B259" s="33">
        <f t="shared" si="3"/>
        <v>247</v>
      </c>
      <c r="C259" s="130" t="s">
        <v>415</v>
      </c>
      <c r="D259" s="34" t="s">
        <v>848</v>
      </c>
      <c r="E259" s="35" t="s">
        <v>93</v>
      </c>
      <c r="F259" s="80" t="s">
        <v>703</v>
      </c>
      <c r="G259" s="80">
        <v>1</v>
      </c>
      <c r="H259" s="34">
        <v>30</v>
      </c>
      <c r="I259" s="41" t="str">
        <f ca="1">IF(INDIRECT("短期社債振替制度!E27")="","",INDIRECT("短期社債振替制度!E27"))</f>
        <v/>
      </c>
      <c r="J259" s="42"/>
      <c r="K259" s="38" t="s">
        <v>94</v>
      </c>
      <c r="L259" s="80" t="s">
        <v>96</v>
      </c>
      <c r="M259" s="79" t="s">
        <v>801</v>
      </c>
      <c r="N259" s="88"/>
      <c r="O259" s="81" t="s">
        <v>802</v>
      </c>
      <c r="P259" s="39" t="s">
        <v>119</v>
      </c>
      <c r="Q259" s="39" t="s">
        <v>86</v>
      </c>
      <c r="R259" s="39" t="s">
        <v>848</v>
      </c>
      <c r="S259" s="39" t="s">
        <v>845</v>
      </c>
      <c r="T259" s="39" t="s">
        <v>853</v>
      </c>
      <c r="U259" s="78" t="s">
        <v>108</v>
      </c>
      <c r="V259" s="43">
        <v>1</v>
      </c>
      <c r="W259" s="145"/>
    </row>
    <row r="260" spans="1:23" s="128" customFormat="1" ht="26.45" customHeight="1" x14ac:dyDescent="0.15">
      <c r="A260" s="143" t="s">
        <v>862</v>
      </c>
      <c r="B260" s="33">
        <f t="shared" si="3"/>
        <v>248</v>
      </c>
      <c r="C260" s="130" t="s">
        <v>416</v>
      </c>
      <c r="D260" s="34" t="s">
        <v>845</v>
      </c>
      <c r="E260" s="35" t="s">
        <v>846</v>
      </c>
      <c r="F260" s="80" t="s">
        <v>703</v>
      </c>
      <c r="G260" s="80">
        <v>1</v>
      </c>
      <c r="H260" s="34">
        <v>31</v>
      </c>
      <c r="I260" s="41" t="str">
        <f ca="1">IF(INDIRECT("短期社債振替制度!K22")="","",INDIRECT("短期社債振替制度!K22"))</f>
        <v/>
      </c>
      <c r="J260" s="42"/>
      <c r="K260" s="38" t="s">
        <v>94</v>
      </c>
      <c r="L260" s="80" t="s">
        <v>96</v>
      </c>
      <c r="M260" s="79" t="s">
        <v>801</v>
      </c>
      <c r="N260" s="88"/>
      <c r="O260" s="81" t="s">
        <v>802</v>
      </c>
      <c r="P260" s="39" t="s">
        <v>119</v>
      </c>
      <c r="Q260" s="39" t="s">
        <v>86</v>
      </c>
      <c r="R260" s="39" t="s">
        <v>845</v>
      </c>
      <c r="S260" s="39" t="s">
        <v>865</v>
      </c>
      <c r="T260" s="39" t="s">
        <v>853</v>
      </c>
      <c r="U260" s="78" t="s">
        <v>108</v>
      </c>
      <c r="V260" s="43">
        <v>1</v>
      </c>
      <c r="W260" s="145"/>
    </row>
    <row r="261" spans="1:23" s="128" customFormat="1" ht="26.45" customHeight="1" x14ac:dyDescent="0.15">
      <c r="A261" s="143" t="s">
        <v>862</v>
      </c>
      <c r="B261" s="33">
        <f t="shared" si="3"/>
        <v>249</v>
      </c>
      <c r="C261" s="130" t="s">
        <v>417</v>
      </c>
      <c r="D261" s="34" t="s">
        <v>85</v>
      </c>
      <c r="E261" s="35" t="s">
        <v>846</v>
      </c>
      <c r="F261" s="80" t="s">
        <v>703</v>
      </c>
      <c r="G261" s="80">
        <v>1</v>
      </c>
      <c r="H261" s="34">
        <v>32</v>
      </c>
      <c r="I261" s="41" t="str">
        <f ca="1">IF(INDIRECT("短期社債振替制度!K23")="","",INDIRECT("短期社債振替制度!K23"))</f>
        <v/>
      </c>
      <c r="J261" s="42"/>
      <c r="K261" s="38" t="s">
        <v>94</v>
      </c>
      <c r="L261" s="80" t="s">
        <v>96</v>
      </c>
      <c r="M261" s="79" t="s">
        <v>801</v>
      </c>
      <c r="N261" s="88"/>
      <c r="O261" s="81" t="s">
        <v>802</v>
      </c>
      <c r="P261" s="39" t="s">
        <v>119</v>
      </c>
      <c r="Q261" s="39" t="s">
        <v>86</v>
      </c>
      <c r="R261" s="39" t="s">
        <v>845</v>
      </c>
      <c r="S261" s="39" t="s">
        <v>85</v>
      </c>
      <c r="T261" s="39" t="s">
        <v>85</v>
      </c>
      <c r="U261" s="78" t="s">
        <v>854</v>
      </c>
      <c r="V261" s="43">
        <v>1</v>
      </c>
      <c r="W261" s="145"/>
    </row>
    <row r="262" spans="1:23" s="128" customFormat="1" ht="26.45" customHeight="1" x14ac:dyDescent="0.15">
      <c r="A262" s="143" t="s">
        <v>862</v>
      </c>
      <c r="B262" s="33">
        <f t="shared" si="3"/>
        <v>250</v>
      </c>
      <c r="C262" s="130" t="s">
        <v>418</v>
      </c>
      <c r="D262" s="34" t="s">
        <v>845</v>
      </c>
      <c r="E262" s="35" t="s">
        <v>93</v>
      </c>
      <c r="F262" s="80" t="s">
        <v>703</v>
      </c>
      <c r="G262" s="80">
        <v>1</v>
      </c>
      <c r="H262" s="34">
        <v>33</v>
      </c>
      <c r="I262" s="41" t="str">
        <f ca="1">IF(INDIRECT("短期社債振替制度!K24")="","",INDIRECT("短期社債振替制度!K24"))</f>
        <v/>
      </c>
      <c r="J262" s="42"/>
      <c r="K262" s="38" t="s">
        <v>94</v>
      </c>
      <c r="L262" s="78"/>
      <c r="M262" s="79" t="s">
        <v>815</v>
      </c>
      <c r="N262" s="88" t="s">
        <v>605</v>
      </c>
      <c r="O262" s="81">
        <v>13</v>
      </c>
      <c r="P262" s="39" t="s">
        <v>119</v>
      </c>
      <c r="Q262" s="39" t="s">
        <v>86</v>
      </c>
      <c r="R262" s="39" t="s">
        <v>853</v>
      </c>
      <c r="S262" s="39" t="s">
        <v>848</v>
      </c>
      <c r="T262" s="39" t="s">
        <v>845</v>
      </c>
      <c r="U262" s="78" t="s">
        <v>108</v>
      </c>
      <c r="V262" s="43">
        <v>1</v>
      </c>
      <c r="W262" s="145"/>
    </row>
    <row r="263" spans="1:23" s="128" customFormat="1" ht="26.45" customHeight="1" x14ac:dyDescent="0.15">
      <c r="A263" s="143" t="s">
        <v>862</v>
      </c>
      <c r="B263" s="33">
        <f t="shared" si="3"/>
        <v>251</v>
      </c>
      <c r="C263" s="130" t="s">
        <v>419</v>
      </c>
      <c r="D263" s="34" t="s">
        <v>85</v>
      </c>
      <c r="E263" s="35" t="s">
        <v>846</v>
      </c>
      <c r="F263" s="80" t="s">
        <v>703</v>
      </c>
      <c r="G263" s="80">
        <v>1</v>
      </c>
      <c r="H263" s="34">
        <v>34</v>
      </c>
      <c r="I263" s="41" t="str">
        <f ca="1">IF(INDIRECT("短期社債振替制度!K25")="","",INDIRECT("短期社債振替制度!K25"))</f>
        <v/>
      </c>
      <c r="J263" s="42"/>
      <c r="K263" s="38" t="s">
        <v>94</v>
      </c>
      <c r="L263" s="80" t="s">
        <v>96</v>
      </c>
      <c r="M263" s="79" t="s">
        <v>801</v>
      </c>
      <c r="N263" s="88"/>
      <c r="O263" s="81" t="s">
        <v>802</v>
      </c>
      <c r="P263" s="39" t="s">
        <v>119</v>
      </c>
      <c r="Q263" s="39" t="s">
        <v>86</v>
      </c>
      <c r="R263" s="39" t="s">
        <v>847</v>
      </c>
      <c r="S263" s="39" t="s">
        <v>865</v>
      </c>
      <c r="T263" s="39" t="s">
        <v>847</v>
      </c>
      <c r="U263" s="78" t="s">
        <v>849</v>
      </c>
      <c r="V263" s="43">
        <v>1</v>
      </c>
      <c r="W263" s="145"/>
    </row>
    <row r="264" spans="1:23" s="128" customFormat="1" ht="13.15" customHeight="1" x14ac:dyDescent="0.15">
      <c r="A264" s="143" t="s">
        <v>862</v>
      </c>
      <c r="B264" s="33">
        <f t="shared" si="3"/>
        <v>252</v>
      </c>
      <c r="C264" s="130" t="s">
        <v>420</v>
      </c>
      <c r="D264" s="34" t="s">
        <v>847</v>
      </c>
      <c r="E264" s="35" t="s">
        <v>846</v>
      </c>
      <c r="F264" s="80" t="s">
        <v>703</v>
      </c>
      <c r="G264" s="80">
        <v>1</v>
      </c>
      <c r="H264" s="34">
        <v>35</v>
      </c>
      <c r="I264" s="41"/>
      <c r="J264" s="42"/>
      <c r="K264" s="38"/>
      <c r="L264" s="78"/>
      <c r="M264" s="79"/>
      <c r="N264" s="88"/>
      <c r="O264" s="81"/>
      <c r="P264" s="39" t="s">
        <v>119</v>
      </c>
      <c r="Q264" s="39" t="s">
        <v>86</v>
      </c>
      <c r="R264" s="39" t="s">
        <v>845</v>
      </c>
      <c r="S264" s="39" t="s">
        <v>845</v>
      </c>
      <c r="T264" s="39" t="s">
        <v>845</v>
      </c>
      <c r="U264" s="78" t="s">
        <v>849</v>
      </c>
      <c r="V264" s="43">
        <v>1</v>
      </c>
      <c r="W264" s="145"/>
    </row>
    <row r="265" spans="1:23" s="128" customFormat="1" ht="26.45" customHeight="1" x14ac:dyDescent="0.15">
      <c r="A265" s="143" t="s">
        <v>862</v>
      </c>
      <c r="B265" s="33">
        <f t="shared" si="3"/>
        <v>253</v>
      </c>
      <c r="C265" s="130" t="s">
        <v>421</v>
      </c>
      <c r="D265" s="34" t="s">
        <v>85</v>
      </c>
      <c r="E265" s="35" t="s">
        <v>850</v>
      </c>
      <c r="F265" s="80" t="s">
        <v>703</v>
      </c>
      <c r="G265" s="80">
        <v>1</v>
      </c>
      <c r="H265" s="34">
        <v>36</v>
      </c>
      <c r="I265" s="41" t="str">
        <f ca="1">IF(INDIRECT("短期社債振替制度!K26")="","",INDIRECT("短期社債振替制度!K26"))</f>
        <v/>
      </c>
      <c r="J265" s="42"/>
      <c r="K265" s="38" t="s">
        <v>94</v>
      </c>
      <c r="L265" s="78"/>
      <c r="M265" s="79" t="s">
        <v>815</v>
      </c>
      <c r="N265" s="88" t="s">
        <v>605</v>
      </c>
      <c r="O265" s="81">
        <v>8</v>
      </c>
      <c r="P265" s="39" t="s">
        <v>119</v>
      </c>
      <c r="Q265" s="39" t="s">
        <v>86</v>
      </c>
      <c r="R265" s="39" t="s">
        <v>85</v>
      </c>
      <c r="S265" s="39" t="s">
        <v>85</v>
      </c>
      <c r="T265" s="39" t="s">
        <v>845</v>
      </c>
      <c r="U265" s="78" t="s">
        <v>108</v>
      </c>
      <c r="V265" s="43">
        <v>1</v>
      </c>
      <c r="W265" s="145"/>
    </row>
    <row r="266" spans="1:23" s="128" customFormat="1" ht="26.45" customHeight="1" x14ac:dyDescent="0.15">
      <c r="A266" s="143" t="s">
        <v>862</v>
      </c>
      <c r="B266" s="33">
        <f t="shared" si="3"/>
        <v>254</v>
      </c>
      <c r="C266" s="130" t="s">
        <v>422</v>
      </c>
      <c r="D266" s="34" t="s">
        <v>845</v>
      </c>
      <c r="E266" s="35" t="s">
        <v>846</v>
      </c>
      <c r="F266" s="80" t="s">
        <v>703</v>
      </c>
      <c r="G266" s="80">
        <v>1</v>
      </c>
      <c r="H266" s="34">
        <v>37</v>
      </c>
      <c r="I266" s="41" t="str">
        <f ca="1">IF(INDIRECT("短期社債振替制度!K27")="","",INDIRECT("短期社債振替制度!K27"))</f>
        <v/>
      </c>
      <c r="J266" s="42"/>
      <c r="K266" s="38" t="s">
        <v>94</v>
      </c>
      <c r="L266" s="80" t="s">
        <v>96</v>
      </c>
      <c r="M266" s="79" t="s">
        <v>801</v>
      </c>
      <c r="N266" s="88"/>
      <c r="O266" s="81" t="s">
        <v>802</v>
      </c>
      <c r="P266" s="39" t="s">
        <v>119</v>
      </c>
      <c r="Q266" s="39" t="s">
        <v>86</v>
      </c>
      <c r="R266" s="39" t="s">
        <v>845</v>
      </c>
      <c r="S266" s="39" t="s">
        <v>851</v>
      </c>
      <c r="T266" s="39" t="s">
        <v>845</v>
      </c>
      <c r="U266" s="78" t="s">
        <v>849</v>
      </c>
      <c r="V266" s="43">
        <v>1</v>
      </c>
      <c r="W266" s="145"/>
    </row>
    <row r="267" spans="1:23" s="128" customFormat="1" ht="26.45" customHeight="1" x14ac:dyDescent="0.15">
      <c r="A267" s="143" t="s">
        <v>862</v>
      </c>
      <c r="B267" s="33">
        <f t="shared" si="3"/>
        <v>255</v>
      </c>
      <c r="C267" s="130" t="s">
        <v>367</v>
      </c>
      <c r="D267" s="34" t="s">
        <v>85</v>
      </c>
      <c r="E267" s="35" t="s">
        <v>856</v>
      </c>
      <c r="F267" s="80" t="s">
        <v>703</v>
      </c>
      <c r="G267" s="80">
        <v>1</v>
      </c>
      <c r="H267" s="34">
        <v>38</v>
      </c>
      <c r="I267" s="41" t="str">
        <f ca="1">IF(INDIRECT("短期社債振替制度!E31")="","",INDIRECT("短期社債振替制度!E31"))</f>
        <v/>
      </c>
      <c r="J267" s="42"/>
      <c r="K267" s="38" t="s">
        <v>94</v>
      </c>
      <c r="L267" s="80" t="s">
        <v>96</v>
      </c>
      <c r="M267" s="79" t="s">
        <v>801</v>
      </c>
      <c r="N267" s="88"/>
      <c r="O267" s="81" t="s">
        <v>802</v>
      </c>
      <c r="P267" s="39" t="s">
        <v>119</v>
      </c>
      <c r="Q267" s="39" t="s">
        <v>86</v>
      </c>
      <c r="R267" s="39" t="s">
        <v>85</v>
      </c>
      <c r="S267" s="39" t="s">
        <v>845</v>
      </c>
      <c r="T267" s="39" t="s">
        <v>847</v>
      </c>
      <c r="U267" s="78" t="s">
        <v>866</v>
      </c>
      <c r="V267" s="43">
        <v>1</v>
      </c>
      <c r="W267" s="145"/>
    </row>
    <row r="268" spans="1:23" s="128" customFormat="1" ht="26.45" customHeight="1" x14ac:dyDescent="0.15">
      <c r="A268" s="143" t="s">
        <v>862</v>
      </c>
      <c r="B268" s="33">
        <f t="shared" si="3"/>
        <v>256</v>
      </c>
      <c r="C268" s="130" t="s">
        <v>368</v>
      </c>
      <c r="D268" s="34" t="s">
        <v>85</v>
      </c>
      <c r="E268" s="35" t="s">
        <v>846</v>
      </c>
      <c r="F268" s="80" t="s">
        <v>703</v>
      </c>
      <c r="G268" s="80">
        <v>1</v>
      </c>
      <c r="H268" s="34">
        <v>39</v>
      </c>
      <c r="I268" s="41" t="str">
        <f ca="1">IF(INDIRECT("短期社債振替制度!E32")="","",INDIRECT("短期社債振替制度!E32"))</f>
        <v/>
      </c>
      <c r="J268" s="42"/>
      <c r="K268" s="38" t="s">
        <v>94</v>
      </c>
      <c r="L268" s="80" t="s">
        <v>96</v>
      </c>
      <c r="M268" s="79" t="s">
        <v>801</v>
      </c>
      <c r="N268" s="88"/>
      <c r="O268" s="81" t="s">
        <v>802</v>
      </c>
      <c r="P268" s="39" t="s">
        <v>119</v>
      </c>
      <c r="Q268" s="39" t="s">
        <v>86</v>
      </c>
      <c r="R268" s="39" t="s">
        <v>853</v>
      </c>
      <c r="S268" s="39" t="s">
        <v>847</v>
      </c>
      <c r="T268" s="39" t="s">
        <v>845</v>
      </c>
      <c r="U268" s="78" t="s">
        <v>849</v>
      </c>
      <c r="V268" s="43">
        <v>1</v>
      </c>
      <c r="W268" s="145"/>
    </row>
    <row r="269" spans="1:23" s="128" customFormat="1" ht="26.45" customHeight="1" x14ac:dyDescent="0.15">
      <c r="A269" s="143" t="s">
        <v>862</v>
      </c>
      <c r="B269" s="33">
        <f t="shared" si="3"/>
        <v>257</v>
      </c>
      <c r="C269" s="130" t="s">
        <v>369</v>
      </c>
      <c r="D269" s="34" t="s">
        <v>85</v>
      </c>
      <c r="E269" s="35" t="s">
        <v>852</v>
      </c>
      <c r="F269" s="80" t="s">
        <v>703</v>
      </c>
      <c r="G269" s="80">
        <v>1</v>
      </c>
      <c r="H269" s="34">
        <v>40</v>
      </c>
      <c r="I269" s="41" t="str">
        <f ca="1">IF(INDIRECT("短期社債振替制度!E33")="","",INDIRECT("短期社債振替制度!E33"))</f>
        <v/>
      </c>
      <c r="J269" s="42"/>
      <c r="K269" s="38" t="s">
        <v>94</v>
      </c>
      <c r="L269" s="78"/>
      <c r="M269" s="79" t="s">
        <v>815</v>
      </c>
      <c r="N269" s="88" t="s">
        <v>605</v>
      </c>
      <c r="O269" s="81">
        <v>13</v>
      </c>
      <c r="P269" s="39" t="s">
        <v>119</v>
      </c>
      <c r="Q269" s="39" t="s">
        <v>86</v>
      </c>
      <c r="R269" s="39" t="s">
        <v>85</v>
      </c>
      <c r="S269" s="39" t="s">
        <v>848</v>
      </c>
      <c r="T269" s="39" t="s">
        <v>845</v>
      </c>
      <c r="U269" s="78" t="s">
        <v>849</v>
      </c>
      <c r="V269" s="43">
        <v>1</v>
      </c>
      <c r="W269" s="145"/>
    </row>
    <row r="270" spans="1:23" s="128" customFormat="1" ht="26.45" customHeight="1" x14ac:dyDescent="0.15">
      <c r="A270" s="143" t="s">
        <v>862</v>
      </c>
      <c r="B270" s="33">
        <f t="shared" si="3"/>
        <v>258</v>
      </c>
      <c r="C270" s="130" t="s">
        <v>370</v>
      </c>
      <c r="D270" s="34" t="s">
        <v>845</v>
      </c>
      <c r="E270" s="35" t="s">
        <v>93</v>
      </c>
      <c r="F270" s="80" t="s">
        <v>703</v>
      </c>
      <c r="G270" s="80">
        <v>1</v>
      </c>
      <c r="H270" s="34">
        <v>41</v>
      </c>
      <c r="I270" s="41" t="str">
        <f ca="1">IF(INDIRECT("短期社債振替制度!E34")="","",INDIRECT("短期社債振替制度!E34"))</f>
        <v/>
      </c>
      <c r="J270" s="42"/>
      <c r="K270" s="38" t="s">
        <v>94</v>
      </c>
      <c r="L270" s="80" t="s">
        <v>96</v>
      </c>
      <c r="M270" s="79" t="s">
        <v>801</v>
      </c>
      <c r="N270" s="88"/>
      <c r="O270" s="81" t="s">
        <v>802</v>
      </c>
      <c r="P270" s="39" t="s">
        <v>119</v>
      </c>
      <c r="Q270" s="39" t="s">
        <v>86</v>
      </c>
      <c r="R270" s="39" t="s">
        <v>845</v>
      </c>
      <c r="S270" s="39" t="s">
        <v>848</v>
      </c>
      <c r="T270" s="39" t="s">
        <v>853</v>
      </c>
      <c r="U270" s="78" t="s">
        <v>864</v>
      </c>
      <c r="V270" s="43">
        <v>1</v>
      </c>
      <c r="W270" s="145"/>
    </row>
    <row r="271" spans="1:23" s="128" customFormat="1" ht="13.15" customHeight="1" x14ac:dyDescent="0.15">
      <c r="A271" s="143" t="s">
        <v>862</v>
      </c>
      <c r="B271" s="33">
        <f t="shared" ref="B271:B334" si="4">ROW()-12</f>
        <v>259</v>
      </c>
      <c r="C271" s="130" t="s">
        <v>371</v>
      </c>
      <c r="D271" s="34" t="s">
        <v>847</v>
      </c>
      <c r="E271" s="35" t="s">
        <v>867</v>
      </c>
      <c r="F271" s="80" t="s">
        <v>703</v>
      </c>
      <c r="G271" s="80">
        <v>1</v>
      </c>
      <c r="H271" s="34">
        <v>42</v>
      </c>
      <c r="I271" s="41"/>
      <c r="J271" s="42"/>
      <c r="K271" s="38"/>
      <c r="L271" s="78"/>
      <c r="M271" s="79"/>
      <c r="N271" s="88"/>
      <c r="O271" s="81"/>
      <c r="P271" s="39" t="s">
        <v>119</v>
      </c>
      <c r="Q271" s="39" t="s">
        <v>86</v>
      </c>
      <c r="R271" s="39" t="s">
        <v>807</v>
      </c>
      <c r="S271" s="39" t="s">
        <v>845</v>
      </c>
      <c r="T271" s="39" t="s">
        <v>85</v>
      </c>
      <c r="U271" s="78" t="s">
        <v>817</v>
      </c>
      <c r="V271" s="43">
        <v>1</v>
      </c>
      <c r="W271" s="145"/>
    </row>
    <row r="272" spans="1:23" s="128" customFormat="1" ht="26.45" customHeight="1" x14ac:dyDescent="0.15">
      <c r="A272" s="143" t="s">
        <v>868</v>
      </c>
      <c r="B272" s="33">
        <f t="shared" si="4"/>
        <v>260</v>
      </c>
      <c r="C272" s="130" t="s">
        <v>372</v>
      </c>
      <c r="D272" s="34" t="s">
        <v>85</v>
      </c>
      <c r="E272" s="35" t="s">
        <v>93</v>
      </c>
      <c r="F272" s="80" t="s">
        <v>703</v>
      </c>
      <c r="G272" s="80">
        <v>1</v>
      </c>
      <c r="H272" s="34">
        <v>43</v>
      </c>
      <c r="I272" s="41" t="str">
        <f ca="1">IF(INDIRECT("短期社債振替制度!E35")="","",INDIRECT("短期社債振替制度!E35"))</f>
        <v/>
      </c>
      <c r="J272" s="42"/>
      <c r="K272" s="38" t="s">
        <v>94</v>
      </c>
      <c r="L272" s="78"/>
      <c r="M272" s="79" t="s">
        <v>869</v>
      </c>
      <c r="N272" s="88" t="s">
        <v>605</v>
      </c>
      <c r="O272" s="81">
        <v>8</v>
      </c>
      <c r="P272" s="39" t="s">
        <v>119</v>
      </c>
      <c r="Q272" s="39" t="s">
        <v>86</v>
      </c>
      <c r="R272" s="39" t="s">
        <v>847</v>
      </c>
      <c r="S272" s="39" t="s">
        <v>845</v>
      </c>
      <c r="T272" s="39" t="s">
        <v>807</v>
      </c>
      <c r="U272" s="78" t="s">
        <v>781</v>
      </c>
      <c r="V272" s="43">
        <v>1</v>
      </c>
      <c r="W272" s="145"/>
    </row>
    <row r="273" spans="1:23" s="128" customFormat="1" ht="26.45" customHeight="1" x14ac:dyDescent="0.15">
      <c r="A273" s="143" t="s">
        <v>870</v>
      </c>
      <c r="B273" s="33">
        <f t="shared" si="4"/>
        <v>261</v>
      </c>
      <c r="C273" s="130" t="s">
        <v>373</v>
      </c>
      <c r="D273" s="34" t="s">
        <v>847</v>
      </c>
      <c r="E273" s="35" t="s">
        <v>846</v>
      </c>
      <c r="F273" s="80" t="s">
        <v>703</v>
      </c>
      <c r="G273" s="80">
        <v>1</v>
      </c>
      <c r="H273" s="34">
        <v>44</v>
      </c>
      <c r="I273" s="41" t="str">
        <f ca="1">IF(INDIRECT("短期社債振替制度!E36")="","",INDIRECT("短期社債振替制度!E36"))</f>
        <v/>
      </c>
      <c r="J273" s="42"/>
      <c r="K273" s="38" t="s">
        <v>94</v>
      </c>
      <c r="L273" s="80" t="s">
        <v>96</v>
      </c>
      <c r="M273" s="79" t="s">
        <v>869</v>
      </c>
      <c r="N273" s="88"/>
      <c r="O273" s="81" t="s">
        <v>871</v>
      </c>
      <c r="P273" s="39" t="s">
        <v>119</v>
      </c>
      <c r="Q273" s="39" t="s">
        <v>86</v>
      </c>
      <c r="R273" s="39" t="s">
        <v>845</v>
      </c>
      <c r="S273" s="39" t="s">
        <v>807</v>
      </c>
      <c r="T273" s="39" t="s">
        <v>845</v>
      </c>
      <c r="U273" s="78" t="s">
        <v>849</v>
      </c>
      <c r="V273" s="43">
        <v>1</v>
      </c>
      <c r="W273" s="145"/>
    </row>
    <row r="274" spans="1:23" s="128" customFormat="1" ht="26.45" customHeight="1" x14ac:dyDescent="0.15">
      <c r="A274" s="143" t="s">
        <v>862</v>
      </c>
      <c r="B274" s="33">
        <f t="shared" si="4"/>
        <v>262</v>
      </c>
      <c r="C274" s="130" t="s">
        <v>374</v>
      </c>
      <c r="D274" s="34" t="s">
        <v>807</v>
      </c>
      <c r="E274" s="35" t="s">
        <v>846</v>
      </c>
      <c r="F274" s="80" t="s">
        <v>703</v>
      </c>
      <c r="G274" s="80">
        <v>1</v>
      </c>
      <c r="H274" s="34">
        <v>45</v>
      </c>
      <c r="I274" s="41" t="str">
        <f ca="1">IF(INDIRECT("短期社債振替制度!K31")="","",INDIRECT("短期社債振替制度!K31"))</f>
        <v/>
      </c>
      <c r="J274" s="42"/>
      <c r="K274" s="38" t="s">
        <v>94</v>
      </c>
      <c r="L274" s="80" t="s">
        <v>96</v>
      </c>
      <c r="M274" s="79" t="s">
        <v>815</v>
      </c>
      <c r="N274" s="88"/>
      <c r="O274" s="81" t="s">
        <v>825</v>
      </c>
      <c r="P274" s="39" t="s">
        <v>119</v>
      </c>
      <c r="Q274" s="39" t="s">
        <v>86</v>
      </c>
      <c r="R274" s="39" t="s">
        <v>807</v>
      </c>
      <c r="S274" s="39" t="s">
        <v>780</v>
      </c>
      <c r="T274" s="39" t="s">
        <v>807</v>
      </c>
      <c r="U274" s="78" t="s">
        <v>849</v>
      </c>
      <c r="V274" s="43">
        <v>1</v>
      </c>
      <c r="W274" s="145"/>
    </row>
    <row r="275" spans="1:23" s="128" customFormat="1" ht="26.45" customHeight="1" x14ac:dyDescent="0.15">
      <c r="A275" s="143" t="s">
        <v>862</v>
      </c>
      <c r="B275" s="33">
        <f t="shared" si="4"/>
        <v>263</v>
      </c>
      <c r="C275" s="130" t="s">
        <v>375</v>
      </c>
      <c r="D275" s="34" t="s">
        <v>845</v>
      </c>
      <c r="E275" s="35" t="s">
        <v>823</v>
      </c>
      <c r="F275" s="80" t="s">
        <v>703</v>
      </c>
      <c r="G275" s="80">
        <v>1</v>
      </c>
      <c r="H275" s="34">
        <v>46</v>
      </c>
      <c r="I275" s="41" t="str">
        <f ca="1">IF(INDIRECT("短期社債振替制度!K32")="","",INDIRECT("短期社債振替制度!K32"))</f>
        <v/>
      </c>
      <c r="J275" s="42"/>
      <c r="K275" s="38" t="s">
        <v>94</v>
      </c>
      <c r="L275" s="80" t="s">
        <v>96</v>
      </c>
      <c r="M275" s="79" t="s">
        <v>872</v>
      </c>
      <c r="N275" s="88"/>
      <c r="O275" s="81" t="s">
        <v>110</v>
      </c>
      <c r="P275" s="39" t="s">
        <v>119</v>
      </c>
      <c r="Q275" s="39" t="s">
        <v>86</v>
      </c>
      <c r="R275" s="39" t="s">
        <v>806</v>
      </c>
      <c r="S275" s="39" t="s">
        <v>806</v>
      </c>
      <c r="T275" s="39" t="s">
        <v>806</v>
      </c>
      <c r="U275" s="78" t="s">
        <v>781</v>
      </c>
      <c r="V275" s="43">
        <v>1</v>
      </c>
      <c r="W275" s="145"/>
    </row>
    <row r="276" spans="1:23" s="128" customFormat="1" ht="26.45" customHeight="1" x14ac:dyDescent="0.15">
      <c r="A276" s="143" t="s">
        <v>868</v>
      </c>
      <c r="B276" s="33">
        <f t="shared" si="4"/>
        <v>264</v>
      </c>
      <c r="C276" s="130" t="s">
        <v>376</v>
      </c>
      <c r="D276" s="34" t="s">
        <v>845</v>
      </c>
      <c r="E276" s="35" t="s">
        <v>846</v>
      </c>
      <c r="F276" s="80" t="s">
        <v>703</v>
      </c>
      <c r="G276" s="80">
        <v>1</v>
      </c>
      <c r="H276" s="34">
        <v>47</v>
      </c>
      <c r="I276" s="41" t="str">
        <f ca="1">IF(INDIRECT("短期社債振替制度!K33")="","",INDIRECT("短期社債振替制度!K33"))</f>
        <v/>
      </c>
      <c r="J276" s="42"/>
      <c r="K276" s="38" t="s">
        <v>94</v>
      </c>
      <c r="L276" s="78"/>
      <c r="M276" s="79" t="s">
        <v>815</v>
      </c>
      <c r="N276" s="88" t="s">
        <v>605</v>
      </c>
      <c r="O276" s="81">
        <v>13</v>
      </c>
      <c r="P276" s="39" t="s">
        <v>119</v>
      </c>
      <c r="Q276" s="39" t="s">
        <v>86</v>
      </c>
      <c r="R276" s="39" t="s">
        <v>780</v>
      </c>
      <c r="S276" s="39" t="s">
        <v>807</v>
      </c>
      <c r="T276" s="39" t="s">
        <v>807</v>
      </c>
      <c r="U276" s="78" t="s">
        <v>857</v>
      </c>
      <c r="V276" s="43">
        <v>1</v>
      </c>
      <c r="W276" s="145"/>
    </row>
    <row r="277" spans="1:23" s="128" customFormat="1" ht="26.45" customHeight="1" x14ac:dyDescent="0.15">
      <c r="A277" s="143" t="s">
        <v>862</v>
      </c>
      <c r="B277" s="33">
        <f t="shared" si="4"/>
        <v>265</v>
      </c>
      <c r="C277" s="130" t="s">
        <v>377</v>
      </c>
      <c r="D277" s="34" t="s">
        <v>807</v>
      </c>
      <c r="E277" s="35" t="s">
        <v>823</v>
      </c>
      <c r="F277" s="80" t="s">
        <v>703</v>
      </c>
      <c r="G277" s="80">
        <v>1</v>
      </c>
      <c r="H277" s="34">
        <v>48</v>
      </c>
      <c r="I277" s="41" t="str">
        <f ca="1">IF(INDIRECT("短期社債振替制度!K34")="","",INDIRECT("短期社債振替制度!K34"))</f>
        <v/>
      </c>
      <c r="J277" s="42"/>
      <c r="K277" s="38" t="s">
        <v>94</v>
      </c>
      <c r="L277" s="80" t="s">
        <v>96</v>
      </c>
      <c r="M277" s="79" t="s">
        <v>826</v>
      </c>
      <c r="N277" s="88"/>
      <c r="O277" s="81" t="s">
        <v>818</v>
      </c>
      <c r="P277" s="39" t="s">
        <v>119</v>
      </c>
      <c r="Q277" s="39" t="s">
        <v>86</v>
      </c>
      <c r="R277" s="39" t="s">
        <v>780</v>
      </c>
      <c r="S277" s="39" t="s">
        <v>847</v>
      </c>
      <c r="T277" s="39" t="s">
        <v>780</v>
      </c>
      <c r="U277" s="78" t="s">
        <v>817</v>
      </c>
      <c r="V277" s="43">
        <v>1</v>
      </c>
      <c r="W277" s="145"/>
    </row>
    <row r="278" spans="1:23" s="128" customFormat="1" ht="13.15" customHeight="1" x14ac:dyDescent="0.15">
      <c r="A278" s="143" t="s">
        <v>863</v>
      </c>
      <c r="B278" s="33">
        <f t="shared" si="4"/>
        <v>266</v>
      </c>
      <c r="C278" s="130" t="s">
        <v>378</v>
      </c>
      <c r="D278" s="34" t="s">
        <v>807</v>
      </c>
      <c r="E278" s="35" t="s">
        <v>809</v>
      </c>
      <c r="F278" s="80" t="s">
        <v>703</v>
      </c>
      <c r="G278" s="80">
        <v>1</v>
      </c>
      <c r="H278" s="34">
        <v>49</v>
      </c>
      <c r="I278" s="41"/>
      <c r="J278" s="42"/>
      <c r="K278" s="38"/>
      <c r="L278" s="78"/>
      <c r="M278" s="79"/>
      <c r="N278" s="88"/>
      <c r="O278" s="81"/>
      <c r="P278" s="39" t="s">
        <v>119</v>
      </c>
      <c r="Q278" s="39" t="s">
        <v>86</v>
      </c>
      <c r="R278" s="39" t="s">
        <v>806</v>
      </c>
      <c r="S278" s="39" t="s">
        <v>85</v>
      </c>
      <c r="T278" s="39" t="s">
        <v>780</v>
      </c>
      <c r="U278" s="78" t="s">
        <v>781</v>
      </c>
      <c r="V278" s="43">
        <v>1</v>
      </c>
      <c r="W278" s="145"/>
    </row>
    <row r="279" spans="1:23" s="128" customFormat="1" ht="26.45" customHeight="1" x14ac:dyDescent="0.15">
      <c r="A279" s="143" t="s">
        <v>862</v>
      </c>
      <c r="B279" s="33">
        <f t="shared" si="4"/>
        <v>267</v>
      </c>
      <c r="C279" s="130" t="s">
        <v>379</v>
      </c>
      <c r="D279" s="34" t="s">
        <v>806</v>
      </c>
      <c r="E279" s="35" t="s">
        <v>823</v>
      </c>
      <c r="F279" s="80" t="s">
        <v>703</v>
      </c>
      <c r="G279" s="80">
        <v>1</v>
      </c>
      <c r="H279" s="34">
        <v>50</v>
      </c>
      <c r="I279" s="41" t="str">
        <f ca="1">IF(INDIRECT("短期社債振替制度!K35")="","",INDIRECT("短期社債振替制度!K35"))</f>
        <v/>
      </c>
      <c r="J279" s="42"/>
      <c r="K279" s="38" t="s">
        <v>94</v>
      </c>
      <c r="L279" s="78"/>
      <c r="M279" s="79" t="s">
        <v>826</v>
      </c>
      <c r="N279" s="88" t="s">
        <v>605</v>
      </c>
      <c r="O279" s="81">
        <v>8</v>
      </c>
      <c r="P279" s="39" t="s">
        <v>119</v>
      </c>
      <c r="Q279" s="39" t="s">
        <v>86</v>
      </c>
      <c r="R279" s="39" t="s">
        <v>780</v>
      </c>
      <c r="S279" s="39" t="s">
        <v>847</v>
      </c>
      <c r="T279" s="39" t="s">
        <v>780</v>
      </c>
      <c r="U279" s="78" t="s">
        <v>781</v>
      </c>
      <c r="V279" s="43">
        <v>1</v>
      </c>
      <c r="W279" s="145"/>
    </row>
    <row r="280" spans="1:23" s="128" customFormat="1" ht="26.45" customHeight="1" x14ac:dyDescent="0.15">
      <c r="A280" s="143" t="s">
        <v>862</v>
      </c>
      <c r="B280" s="33">
        <f t="shared" si="4"/>
        <v>268</v>
      </c>
      <c r="C280" s="130" t="s">
        <v>380</v>
      </c>
      <c r="D280" s="34" t="s">
        <v>807</v>
      </c>
      <c r="E280" s="35" t="s">
        <v>809</v>
      </c>
      <c r="F280" s="80" t="s">
        <v>703</v>
      </c>
      <c r="G280" s="80">
        <v>1</v>
      </c>
      <c r="H280" s="34">
        <v>51</v>
      </c>
      <c r="I280" s="41" t="str">
        <f ca="1">IF(INDIRECT("短期社債振替制度!K36")="","",INDIRECT("短期社債振替制度!K36"))</f>
        <v/>
      </c>
      <c r="J280" s="42"/>
      <c r="K280" s="38" t="s">
        <v>94</v>
      </c>
      <c r="L280" s="80" t="s">
        <v>96</v>
      </c>
      <c r="M280" s="79" t="s">
        <v>801</v>
      </c>
      <c r="N280" s="88"/>
      <c r="O280" s="81" t="s">
        <v>818</v>
      </c>
      <c r="P280" s="39" t="s">
        <v>119</v>
      </c>
      <c r="Q280" s="39" t="s">
        <v>86</v>
      </c>
      <c r="R280" s="39" t="s">
        <v>807</v>
      </c>
      <c r="S280" s="39" t="s">
        <v>780</v>
      </c>
      <c r="T280" s="39" t="s">
        <v>807</v>
      </c>
      <c r="U280" s="78" t="s">
        <v>817</v>
      </c>
      <c r="V280" s="43">
        <v>1</v>
      </c>
      <c r="W280" s="145"/>
    </row>
    <row r="281" spans="1:23" s="128" customFormat="1" ht="26.45" customHeight="1" x14ac:dyDescent="0.15">
      <c r="A281" s="143" t="s">
        <v>862</v>
      </c>
      <c r="B281" s="33">
        <f t="shared" si="4"/>
        <v>269</v>
      </c>
      <c r="C281" s="130" t="s">
        <v>381</v>
      </c>
      <c r="D281" s="34" t="s">
        <v>806</v>
      </c>
      <c r="E281" s="35" t="s">
        <v>809</v>
      </c>
      <c r="F281" s="80" t="s">
        <v>703</v>
      </c>
      <c r="G281" s="80">
        <v>1</v>
      </c>
      <c r="H281" s="34">
        <v>52</v>
      </c>
      <c r="I281" s="41" t="str">
        <f ca="1">IF(INDIRECT("短期社債振替制度!E40")="","",INDIRECT("短期社債振替制度!E40"))</f>
        <v/>
      </c>
      <c r="J281" s="42"/>
      <c r="K281" s="38" t="s">
        <v>94</v>
      </c>
      <c r="L281" s="80" t="s">
        <v>96</v>
      </c>
      <c r="M281" s="79" t="s">
        <v>815</v>
      </c>
      <c r="N281" s="88"/>
      <c r="O281" s="81" t="s">
        <v>818</v>
      </c>
      <c r="P281" s="39" t="s">
        <v>119</v>
      </c>
      <c r="Q281" s="39" t="s">
        <v>86</v>
      </c>
      <c r="R281" s="39" t="s">
        <v>807</v>
      </c>
      <c r="S281" s="39" t="s">
        <v>780</v>
      </c>
      <c r="T281" s="39" t="s">
        <v>807</v>
      </c>
      <c r="U281" s="78" t="s">
        <v>817</v>
      </c>
      <c r="V281" s="43">
        <v>1</v>
      </c>
      <c r="W281" s="145"/>
    </row>
    <row r="282" spans="1:23" s="128" customFormat="1" ht="26.45" customHeight="1" x14ac:dyDescent="0.15">
      <c r="A282" s="143" t="s">
        <v>862</v>
      </c>
      <c r="B282" s="33">
        <f t="shared" si="4"/>
        <v>270</v>
      </c>
      <c r="C282" s="130" t="s">
        <v>382</v>
      </c>
      <c r="D282" s="34" t="s">
        <v>807</v>
      </c>
      <c r="E282" s="35" t="s">
        <v>809</v>
      </c>
      <c r="F282" s="80" t="s">
        <v>703</v>
      </c>
      <c r="G282" s="80">
        <v>1</v>
      </c>
      <c r="H282" s="34">
        <v>53</v>
      </c>
      <c r="I282" s="41" t="str">
        <f ca="1">IF(INDIRECT("短期社債振替制度!E41")="","",INDIRECT("短期社債振替制度!E41"))</f>
        <v/>
      </c>
      <c r="J282" s="42"/>
      <c r="K282" s="38" t="s">
        <v>94</v>
      </c>
      <c r="L282" s="80" t="s">
        <v>96</v>
      </c>
      <c r="M282" s="79" t="s">
        <v>815</v>
      </c>
      <c r="N282" s="88"/>
      <c r="O282" s="81" t="s">
        <v>802</v>
      </c>
      <c r="P282" s="39" t="s">
        <v>119</v>
      </c>
      <c r="Q282" s="39" t="s">
        <v>86</v>
      </c>
      <c r="R282" s="39" t="s">
        <v>806</v>
      </c>
      <c r="S282" s="39" t="s">
        <v>780</v>
      </c>
      <c r="T282" s="39" t="s">
        <v>807</v>
      </c>
      <c r="U282" s="78" t="s">
        <v>817</v>
      </c>
      <c r="V282" s="43">
        <v>1</v>
      </c>
      <c r="W282" s="145"/>
    </row>
    <row r="283" spans="1:23" s="128" customFormat="1" ht="26.45" customHeight="1" x14ac:dyDescent="0.15">
      <c r="A283" s="143" t="s">
        <v>862</v>
      </c>
      <c r="B283" s="33">
        <f t="shared" si="4"/>
        <v>271</v>
      </c>
      <c r="C283" s="130" t="s">
        <v>383</v>
      </c>
      <c r="D283" s="34" t="s">
        <v>845</v>
      </c>
      <c r="E283" s="35" t="s">
        <v>823</v>
      </c>
      <c r="F283" s="80" t="s">
        <v>703</v>
      </c>
      <c r="G283" s="80">
        <v>1</v>
      </c>
      <c r="H283" s="34">
        <v>54</v>
      </c>
      <c r="I283" s="41" t="str">
        <f ca="1">IF(INDIRECT("短期社債振替制度!E42")="","",INDIRECT("短期社債振替制度!E42"))</f>
        <v/>
      </c>
      <c r="J283" s="42"/>
      <c r="K283" s="38" t="s">
        <v>94</v>
      </c>
      <c r="L283" s="78"/>
      <c r="M283" s="79" t="s">
        <v>801</v>
      </c>
      <c r="N283" s="88" t="s">
        <v>605</v>
      </c>
      <c r="O283" s="81">
        <v>13</v>
      </c>
      <c r="P283" s="39" t="s">
        <v>119</v>
      </c>
      <c r="Q283" s="39" t="s">
        <v>86</v>
      </c>
      <c r="R283" s="39" t="s">
        <v>780</v>
      </c>
      <c r="S283" s="39" t="s">
        <v>807</v>
      </c>
      <c r="T283" s="39" t="s">
        <v>807</v>
      </c>
      <c r="U283" s="78" t="s">
        <v>817</v>
      </c>
      <c r="V283" s="43">
        <v>1</v>
      </c>
      <c r="W283" s="145"/>
    </row>
    <row r="284" spans="1:23" s="128" customFormat="1" ht="26.45" customHeight="1" x14ac:dyDescent="0.15">
      <c r="A284" s="143" t="s">
        <v>863</v>
      </c>
      <c r="B284" s="33">
        <f t="shared" si="4"/>
        <v>272</v>
      </c>
      <c r="C284" s="130" t="s">
        <v>384</v>
      </c>
      <c r="D284" s="34" t="s">
        <v>807</v>
      </c>
      <c r="E284" s="35" t="s">
        <v>823</v>
      </c>
      <c r="F284" s="80" t="s">
        <v>703</v>
      </c>
      <c r="G284" s="80">
        <v>1</v>
      </c>
      <c r="H284" s="34">
        <v>55</v>
      </c>
      <c r="I284" s="41" t="str">
        <f ca="1">IF(INDIRECT("短期社債振替制度!E43")="","",INDIRECT("短期社債振替制度!E43"))</f>
        <v/>
      </c>
      <c r="J284" s="42"/>
      <c r="K284" s="38" t="s">
        <v>94</v>
      </c>
      <c r="L284" s="80" t="s">
        <v>96</v>
      </c>
      <c r="M284" s="79" t="s">
        <v>801</v>
      </c>
      <c r="N284" s="88"/>
      <c r="O284" s="81" t="s">
        <v>818</v>
      </c>
      <c r="P284" s="39" t="s">
        <v>119</v>
      </c>
      <c r="Q284" s="39" t="s">
        <v>86</v>
      </c>
      <c r="R284" s="39" t="s">
        <v>780</v>
      </c>
      <c r="S284" s="39" t="s">
        <v>807</v>
      </c>
      <c r="T284" s="39" t="s">
        <v>807</v>
      </c>
      <c r="U284" s="78" t="s">
        <v>808</v>
      </c>
      <c r="V284" s="43">
        <v>1</v>
      </c>
      <c r="W284" s="145"/>
    </row>
    <row r="285" spans="1:23" s="128" customFormat="1" ht="13.15" customHeight="1" x14ac:dyDescent="0.15">
      <c r="A285" s="143" t="s">
        <v>862</v>
      </c>
      <c r="B285" s="33">
        <f t="shared" si="4"/>
        <v>273</v>
      </c>
      <c r="C285" s="130" t="s">
        <v>385</v>
      </c>
      <c r="D285" s="34" t="s">
        <v>807</v>
      </c>
      <c r="E285" s="35" t="s">
        <v>809</v>
      </c>
      <c r="F285" s="80" t="s">
        <v>703</v>
      </c>
      <c r="G285" s="80">
        <v>1</v>
      </c>
      <c r="H285" s="34">
        <v>56</v>
      </c>
      <c r="I285" s="41"/>
      <c r="J285" s="42"/>
      <c r="K285" s="38"/>
      <c r="L285" s="78"/>
      <c r="M285" s="79"/>
      <c r="N285" s="88"/>
      <c r="O285" s="81"/>
      <c r="P285" s="39" t="s">
        <v>119</v>
      </c>
      <c r="Q285" s="39" t="s">
        <v>86</v>
      </c>
      <c r="R285" s="39" t="s">
        <v>807</v>
      </c>
      <c r="S285" s="39" t="s">
        <v>807</v>
      </c>
      <c r="T285" s="39" t="s">
        <v>807</v>
      </c>
      <c r="U285" s="78" t="s">
        <v>781</v>
      </c>
      <c r="V285" s="43">
        <v>1</v>
      </c>
      <c r="W285" s="145"/>
    </row>
    <row r="286" spans="1:23" s="128" customFormat="1" ht="26.45" customHeight="1" x14ac:dyDescent="0.15">
      <c r="A286" s="143" t="s">
        <v>862</v>
      </c>
      <c r="B286" s="33">
        <f t="shared" si="4"/>
        <v>274</v>
      </c>
      <c r="C286" s="130" t="s">
        <v>386</v>
      </c>
      <c r="D286" s="34" t="s">
        <v>807</v>
      </c>
      <c r="E286" s="35" t="s">
        <v>823</v>
      </c>
      <c r="F286" s="80" t="s">
        <v>703</v>
      </c>
      <c r="G286" s="80">
        <v>1</v>
      </c>
      <c r="H286" s="34">
        <v>57</v>
      </c>
      <c r="I286" s="41" t="str">
        <f ca="1">IF(INDIRECT("短期社債振替制度!E44")="","",INDIRECT("短期社債振替制度!E44"))</f>
        <v/>
      </c>
      <c r="J286" s="42"/>
      <c r="K286" s="38" t="s">
        <v>94</v>
      </c>
      <c r="L286" s="78"/>
      <c r="M286" s="79" t="s">
        <v>826</v>
      </c>
      <c r="N286" s="88" t="s">
        <v>605</v>
      </c>
      <c r="O286" s="81">
        <v>8</v>
      </c>
      <c r="P286" s="39" t="s">
        <v>119</v>
      </c>
      <c r="Q286" s="39" t="s">
        <v>86</v>
      </c>
      <c r="R286" s="39" t="s">
        <v>780</v>
      </c>
      <c r="S286" s="39" t="s">
        <v>780</v>
      </c>
      <c r="T286" s="39" t="s">
        <v>780</v>
      </c>
      <c r="U286" s="78" t="s">
        <v>817</v>
      </c>
      <c r="V286" s="43">
        <v>1</v>
      </c>
      <c r="W286" s="145"/>
    </row>
    <row r="287" spans="1:23" s="128" customFormat="1" ht="26.45" customHeight="1" x14ac:dyDescent="0.15">
      <c r="A287" s="143" t="s">
        <v>862</v>
      </c>
      <c r="B287" s="33">
        <f t="shared" si="4"/>
        <v>275</v>
      </c>
      <c r="C287" s="130" t="s">
        <v>387</v>
      </c>
      <c r="D287" s="34" t="s">
        <v>780</v>
      </c>
      <c r="E287" s="35" t="s">
        <v>823</v>
      </c>
      <c r="F287" s="80" t="s">
        <v>703</v>
      </c>
      <c r="G287" s="80">
        <v>1</v>
      </c>
      <c r="H287" s="34">
        <v>58</v>
      </c>
      <c r="I287" s="41" t="str">
        <f ca="1">IF(INDIRECT("短期社債振替制度!E45")="","",INDIRECT("短期社債振替制度!E45"))</f>
        <v/>
      </c>
      <c r="J287" s="42"/>
      <c r="K287" s="38" t="s">
        <v>94</v>
      </c>
      <c r="L287" s="80" t="s">
        <v>96</v>
      </c>
      <c r="M287" s="79" t="s">
        <v>815</v>
      </c>
      <c r="N287" s="88"/>
      <c r="O287" s="81" t="s">
        <v>818</v>
      </c>
      <c r="P287" s="39" t="s">
        <v>119</v>
      </c>
      <c r="Q287" s="39" t="s">
        <v>86</v>
      </c>
      <c r="R287" s="39" t="s">
        <v>807</v>
      </c>
      <c r="S287" s="39" t="s">
        <v>780</v>
      </c>
      <c r="T287" s="39" t="s">
        <v>807</v>
      </c>
      <c r="U287" s="78" t="s">
        <v>817</v>
      </c>
      <c r="V287" s="43">
        <v>1</v>
      </c>
      <c r="W287" s="145"/>
    </row>
    <row r="288" spans="1:23" s="128" customFormat="1" ht="26.45" customHeight="1" x14ac:dyDescent="0.15">
      <c r="A288" s="143" t="s">
        <v>862</v>
      </c>
      <c r="B288" s="33">
        <f t="shared" si="4"/>
        <v>276</v>
      </c>
      <c r="C288" s="130" t="s">
        <v>388</v>
      </c>
      <c r="D288" s="34" t="s">
        <v>807</v>
      </c>
      <c r="E288" s="35" t="s">
        <v>809</v>
      </c>
      <c r="F288" s="80" t="s">
        <v>703</v>
      </c>
      <c r="G288" s="80">
        <v>1</v>
      </c>
      <c r="H288" s="34">
        <v>59</v>
      </c>
      <c r="I288" s="41" t="str">
        <f ca="1">IF(INDIRECT("短期社債振替制度!K40")="","",INDIRECT("短期社債振替制度!K40"))</f>
        <v/>
      </c>
      <c r="J288" s="42"/>
      <c r="K288" s="38" t="s">
        <v>94</v>
      </c>
      <c r="L288" s="80" t="s">
        <v>96</v>
      </c>
      <c r="M288" s="79" t="s">
        <v>815</v>
      </c>
      <c r="N288" s="88"/>
      <c r="O288" s="81" t="s">
        <v>818</v>
      </c>
      <c r="P288" s="39" t="s">
        <v>119</v>
      </c>
      <c r="Q288" s="39" t="s">
        <v>86</v>
      </c>
      <c r="R288" s="39" t="s">
        <v>780</v>
      </c>
      <c r="S288" s="39" t="s">
        <v>807</v>
      </c>
      <c r="T288" s="39" t="s">
        <v>780</v>
      </c>
      <c r="U288" s="78" t="s">
        <v>817</v>
      </c>
      <c r="V288" s="43">
        <v>1</v>
      </c>
      <c r="W288" s="145"/>
    </row>
    <row r="289" spans="1:23" s="128" customFormat="1" ht="26.45" customHeight="1" x14ac:dyDescent="0.15">
      <c r="A289" s="143" t="s">
        <v>862</v>
      </c>
      <c r="B289" s="33">
        <f t="shared" si="4"/>
        <v>277</v>
      </c>
      <c r="C289" s="130" t="s">
        <v>389</v>
      </c>
      <c r="D289" s="34" t="s">
        <v>780</v>
      </c>
      <c r="E289" s="35" t="s">
        <v>823</v>
      </c>
      <c r="F289" s="80" t="s">
        <v>703</v>
      </c>
      <c r="G289" s="80">
        <v>1</v>
      </c>
      <c r="H289" s="34">
        <v>60</v>
      </c>
      <c r="I289" s="41" t="str">
        <f ca="1">IF(INDIRECT("短期社債振替制度!K41")="","",INDIRECT("短期社債振替制度!K41"))</f>
        <v/>
      </c>
      <c r="J289" s="42"/>
      <c r="K289" s="38" t="s">
        <v>94</v>
      </c>
      <c r="L289" s="80" t="s">
        <v>96</v>
      </c>
      <c r="M289" s="79" t="s">
        <v>815</v>
      </c>
      <c r="N289" s="88"/>
      <c r="O289" s="81" t="s">
        <v>818</v>
      </c>
      <c r="P289" s="39" t="s">
        <v>119</v>
      </c>
      <c r="Q289" s="39" t="s">
        <v>86</v>
      </c>
      <c r="R289" s="39" t="s">
        <v>780</v>
      </c>
      <c r="S289" s="39" t="s">
        <v>807</v>
      </c>
      <c r="T289" s="39" t="s">
        <v>780</v>
      </c>
      <c r="U289" s="78" t="s">
        <v>817</v>
      </c>
      <c r="V289" s="43">
        <v>1</v>
      </c>
      <c r="W289" s="145"/>
    </row>
    <row r="290" spans="1:23" s="128" customFormat="1" ht="26.45" customHeight="1" x14ac:dyDescent="0.15">
      <c r="A290" s="143" t="s">
        <v>863</v>
      </c>
      <c r="B290" s="33">
        <f t="shared" si="4"/>
        <v>278</v>
      </c>
      <c r="C290" s="130" t="s">
        <v>390</v>
      </c>
      <c r="D290" s="34" t="s">
        <v>780</v>
      </c>
      <c r="E290" s="35" t="s">
        <v>823</v>
      </c>
      <c r="F290" s="80" t="s">
        <v>703</v>
      </c>
      <c r="G290" s="80">
        <v>1</v>
      </c>
      <c r="H290" s="34">
        <v>61</v>
      </c>
      <c r="I290" s="41" t="str">
        <f ca="1">IF(INDIRECT("短期社債振替制度!K42")="","",INDIRECT("短期社債振替制度!K42"))</f>
        <v/>
      </c>
      <c r="J290" s="42"/>
      <c r="K290" s="38" t="s">
        <v>94</v>
      </c>
      <c r="L290" s="78"/>
      <c r="M290" s="79" t="s">
        <v>815</v>
      </c>
      <c r="N290" s="88" t="s">
        <v>605</v>
      </c>
      <c r="O290" s="81">
        <v>13</v>
      </c>
      <c r="P290" s="39" t="s">
        <v>119</v>
      </c>
      <c r="Q290" s="39" t="s">
        <v>86</v>
      </c>
      <c r="R290" s="39" t="s">
        <v>780</v>
      </c>
      <c r="S290" s="39" t="s">
        <v>807</v>
      </c>
      <c r="T290" s="39" t="s">
        <v>806</v>
      </c>
      <c r="U290" s="78" t="s">
        <v>817</v>
      </c>
      <c r="V290" s="43">
        <v>1</v>
      </c>
      <c r="W290" s="145"/>
    </row>
    <row r="291" spans="1:23" s="128" customFormat="1" ht="26.45" customHeight="1" x14ac:dyDescent="0.15">
      <c r="A291" s="143" t="s">
        <v>863</v>
      </c>
      <c r="B291" s="33">
        <f t="shared" si="4"/>
        <v>279</v>
      </c>
      <c r="C291" s="130" t="s">
        <v>391</v>
      </c>
      <c r="D291" s="34" t="s">
        <v>806</v>
      </c>
      <c r="E291" s="35" t="s">
        <v>823</v>
      </c>
      <c r="F291" s="80" t="s">
        <v>703</v>
      </c>
      <c r="G291" s="80">
        <v>1</v>
      </c>
      <c r="H291" s="34">
        <v>62</v>
      </c>
      <c r="I291" s="41" t="str">
        <f ca="1">IF(INDIRECT("短期社債振替制度!K43")="","",INDIRECT("短期社債振替制度!K43"))</f>
        <v/>
      </c>
      <c r="J291" s="42"/>
      <c r="K291" s="38" t="s">
        <v>94</v>
      </c>
      <c r="L291" s="80" t="s">
        <v>96</v>
      </c>
      <c r="M291" s="79" t="s">
        <v>801</v>
      </c>
      <c r="N291" s="88"/>
      <c r="O291" s="81" t="s">
        <v>825</v>
      </c>
      <c r="P291" s="39" t="s">
        <v>119</v>
      </c>
      <c r="Q291" s="39" t="s">
        <v>86</v>
      </c>
      <c r="R291" s="39" t="s">
        <v>806</v>
      </c>
      <c r="S291" s="39" t="s">
        <v>807</v>
      </c>
      <c r="T291" s="39" t="s">
        <v>807</v>
      </c>
      <c r="U291" s="78" t="s">
        <v>817</v>
      </c>
      <c r="V291" s="43">
        <v>1</v>
      </c>
      <c r="W291" s="145"/>
    </row>
    <row r="292" spans="1:23" s="128" customFormat="1" ht="13.15" customHeight="1" x14ac:dyDescent="0.15">
      <c r="A292" s="143" t="s">
        <v>863</v>
      </c>
      <c r="B292" s="33">
        <f t="shared" si="4"/>
        <v>280</v>
      </c>
      <c r="C292" s="130" t="s">
        <v>392</v>
      </c>
      <c r="D292" s="34" t="s">
        <v>807</v>
      </c>
      <c r="E292" s="35" t="s">
        <v>809</v>
      </c>
      <c r="F292" s="80" t="s">
        <v>703</v>
      </c>
      <c r="G292" s="80">
        <v>1</v>
      </c>
      <c r="H292" s="34">
        <v>63</v>
      </c>
      <c r="I292" s="41"/>
      <c r="J292" s="42"/>
      <c r="K292" s="38"/>
      <c r="L292" s="78"/>
      <c r="M292" s="79"/>
      <c r="N292" s="88"/>
      <c r="O292" s="81"/>
      <c r="P292" s="39" t="s">
        <v>119</v>
      </c>
      <c r="Q292" s="39" t="s">
        <v>86</v>
      </c>
      <c r="R292" s="39" t="s">
        <v>807</v>
      </c>
      <c r="S292" s="39" t="s">
        <v>807</v>
      </c>
      <c r="T292" s="39" t="s">
        <v>807</v>
      </c>
      <c r="U292" s="78" t="s">
        <v>817</v>
      </c>
      <c r="V292" s="43">
        <v>1</v>
      </c>
      <c r="W292" s="145"/>
    </row>
    <row r="293" spans="1:23" s="128" customFormat="1" ht="26.45" customHeight="1" x14ac:dyDescent="0.15">
      <c r="A293" s="143" t="s">
        <v>862</v>
      </c>
      <c r="B293" s="33">
        <f t="shared" si="4"/>
        <v>281</v>
      </c>
      <c r="C293" s="130" t="s">
        <v>393</v>
      </c>
      <c r="D293" s="34" t="s">
        <v>807</v>
      </c>
      <c r="E293" s="35" t="s">
        <v>809</v>
      </c>
      <c r="F293" s="80" t="s">
        <v>703</v>
      </c>
      <c r="G293" s="80">
        <v>1</v>
      </c>
      <c r="H293" s="34">
        <v>64</v>
      </c>
      <c r="I293" s="41" t="str">
        <f ca="1">IF(INDIRECT("短期社債振替制度!K44")="","",INDIRECT("短期社債振替制度!K44"))</f>
        <v/>
      </c>
      <c r="J293" s="42"/>
      <c r="K293" s="38" t="s">
        <v>94</v>
      </c>
      <c r="L293" s="78"/>
      <c r="M293" s="79" t="s">
        <v>815</v>
      </c>
      <c r="N293" s="88" t="s">
        <v>605</v>
      </c>
      <c r="O293" s="81">
        <v>8</v>
      </c>
      <c r="P293" s="39" t="s">
        <v>119</v>
      </c>
      <c r="Q293" s="39" t="s">
        <v>86</v>
      </c>
      <c r="R293" s="39" t="s">
        <v>807</v>
      </c>
      <c r="S293" s="39" t="s">
        <v>806</v>
      </c>
      <c r="T293" s="39" t="s">
        <v>807</v>
      </c>
      <c r="U293" s="78" t="s">
        <v>817</v>
      </c>
      <c r="V293" s="43">
        <v>1</v>
      </c>
      <c r="W293" s="145"/>
    </row>
    <row r="294" spans="1:23" s="128" customFormat="1" ht="26.45" customHeight="1" x14ac:dyDescent="0.15">
      <c r="A294" s="143" t="s">
        <v>863</v>
      </c>
      <c r="B294" s="33">
        <f t="shared" si="4"/>
        <v>282</v>
      </c>
      <c r="C294" s="130" t="s">
        <v>394</v>
      </c>
      <c r="D294" s="34" t="s">
        <v>806</v>
      </c>
      <c r="E294" s="35" t="s">
        <v>823</v>
      </c>
      <c r="F294" s="80" t="s">
        <v>703</v>
      </c>
      <c r="G294" s="80">
        <v>1</v>
      </c>
      <c r="H294" s="34">
        <v>65</v>
      </c>
      <c r="I294" s="41" t="str">
        <f ca="1">IF(INDIRECT("短期社債振替制度!K45")="","",INDIRECT("短期社債振替制度!K45"))</f>
        <v/>
      </c>
      <c r="J294" s="42"/>
      <c r="K294" s="38" t="s">
        <v>94</v>
      </c>
      <c r="L294" s="80" t="s">
        <v>96</v>
      </c>
      <c r="M294" s="79" t="s">
        <v>826</v>
      </c>
      <c r="N294" s="88"/>
      <c r="O294" s="81" t="s">
        <v>818</v>
      </c>
      <c r="P294" s="39" t="s">
        <v>119</v>
      </c>
      <c r="Q294" s="39" t="s">
        <v>86</v>
      </c>
      <c r="R294" s="39" t="s">
        <v>780</v>
      </c>
      <c r="S294" s="39" t="s">
        <v>806</v>
      </c>
      <c r="T294" s="39" t="s">
        <v>780</v>
      </c>
      <c r="U294" s="78" t="s">
        <v>817</v>
      </c>
      <c r="V294" s="43">
        <v>1</v>
      </c>
      <c r="W294" s="145"/>
    </row>
    <row r="295" spans="1:23" s="128" customFormat="1" ht="26.45" customHeight="1" x14ac:dyDescent="0.15">
      <c r="A295" s="143" t="s">
        <v>863</v>
      </c>
      <c r="B295" s="33">
        <f t="shared" si="4"/>
        <v>283</v>
      </c>
      <c r="C295" s="130" t="s">
        <v>423</v>
      </c>
      <c r="D295" s="34" t="s">
        <v>780</v>
      </c>
      <c r="E295" s="35" t="s">
        <v>809</v>
      </c>
      <c r="F295" s="80" t="s">
        <v>703</v>
      </c>
      <c r="G295" s="80">
        <v>1</v>
      </c>
      <c r="H295" s="34">
        <v>66</v>
      </c>
      <c r="I295" s="41" t="str">
        <f ca="1">IF(INDIRECT("短期社債振替制度!E49")="","",INDIRECT("短期社債振替制度!E49"))</f>
        <v/>
      </c>
      <c r="J295" s="42"/>
      <c r="K295" s="38" t="s">
        <v>94</v>
      </c>
      <c r="L295" s="80" t="s">
        <v>96</v>
      </c>
      <c r="M295" s="79" t="s">
        <v>801</v>
      </c>
      <c r="N295" s="88"/>
      <c r="O295" s="81" t="s">
        <v>802</v>
      </c>
      <c r="P295" s="39" t="s">
        <v>119</v>
      </c>
      <c r="Q295" s="39" t="s">
        <v>86</v>
      </c>
      <c r="R295" s="39" t="s">
        <v>807</v>
      </c>
      <c r="S295" s="39" t="s">
        <v>807</v>
      </c>
      <c r="T295" s="39" t="s">
        <v>780</v>
      </c>
      <c r="U295" s="78" t="s">
        <v>781</v>
      </c>
      <c r="V295" s="43">
        <v>1</v>
      </c>
      <c r="W295" s="145"/>
    </row>
    <row r="296" spans="1:23" s="128" customFormat="1" ht="26.45" customHeight="1" x14ac:dyDescent="0.15">
      <c r="A296" s="143" t="s">
        <v>873</v>
      </c>
      <c r="B296" s="33">
        <f t="shared" si="4"/>
        <v>284</v>
      </c>
      <c r="C296" s="130" t="s">
        <v>424</v>
      </c>
      <c r="D296" s="34" t="s">
        <v>780</v>
      </c>
      <c r="E296" s="35" t="s">
        <v>809</v>
      </c>
      <c r="F296" s="80" t="s">
        <v>703</v>
      </c>
      <c r="G296" s="80">
        <v>1</v>
      </c>
      <c r="H296" s="34">
        <v>67</v>
      </c>
      <c r="I296" s="41" t="str">
        <f ca="1">IF(INDIRECT("短期社債振替制度!E50")="","",INDIRECT("短期社債振替制度!E50"))</f>
        <v/>
      </c>
      <c r="J296" s="42"/>
      <c r="K296" s="38" t="s">
        <v>94</v>
      </c>
      <c r="L296" s="80" t="s">
        <v>96</v>
      </c>
      <c r="M296" s="79" t="s">
        <v>801</v>
      </c>
      <c r="N296" s="88"/>
      <c r="O296" s="81" t="s">
        <v>825</v>
      </c>
      <c r="P296" s="39" t="s">
        <v>119</v>
      </c>
      <c r="Q296" s="39" t="s">
        <v>86</v>
      </c>
      <c r="R296" s="39" t="s">
        <v>807</v>
      </c>
      <c r="S296" s="39" t="s">
        <v>807</v>
      </c>
      <c r="T296" s="39" t="s">
        <v>807</v>
      </c>
      <c r="U296" s="78" t="s">
        <v>808</v>
      </c>
      <c r="V296" s="43">
        <v>1</v>
      </c>
      <c r="W296" s="145"/>
    </row>
    <row r="297" spans="1:23" s="128" customFormat="1" ht="26.45" customHeight="1" x14ac:dyDescent="0.15">
      <c r="A297" s="143" t="s">
        <v>863</v>
      </c>
      <c r="B297" s="33">
        <f t="shared" si="4"/>
        <v>285</v>
      </c>
      <c r="C297" s="130" t="s">
        <v>425</v>
      </c>
      <c r="D297" s="34" t="s">
        <v>807</v>
      </c>
      <c r="E297" s="35" t="s">
        <v>823</v>
      </c>
      <c r="F297" s="80" t="s">
        <v>703</v>
      </c>
      <c r="G297" s="80">
        <v>1</v>
      </c>
      <c r="H297" s="34">
        <v>68</v>
      </c>
      <c r="I297" s="41" t="str">
        <f ca="1">IF(INDIRECT("短期社債振替制度!E51")="","",INDIRECT("短期社債振替制度!E51"))</f>
        <v/>
      </c>
      <c r="J297" s="42"/>
      <c r="K297" s="38" t="s">
        <v>94</v>
      </c>
      <c r="L297" s="78"/>
      <c r="M297" s="79" t="s">
        <v>815</v>
      </c>
      <c r="N297" s="88" t="s">
        <v>605</v>
      </c>
      <c r="O297" s="81">
        <v>13</v>
      </c>
      <c r="P297" s="39" t="s">
        <v>119</v>
      </c>
      <c r="Q297" s="39" t="s">
        <v>86</v>
      </c>
      <c r="R297" s="39" t="s">
        <v>807</v>
      </c>
      <c r="S297" s="39" t="s">
        <v>780</v>
      </c>
      <c r="T297" s="39" t="s">
        <v>780</v>
      </c>
      <c r="U297" s="78" t="s">
        <v>817</v>
      </c>
      <c r="V297" s="43">
        <v>1</v>
      </c>
      <c r="W297" s="145"/>
    </row>
    <row r="298" spans="1:23" s="128" customFormat="1" ht="26.45" customHeight="1" x14ac:dyDescent="0.15">
      <c r="A298" s="143" t="s">
        <v>862</v>
      </c>
      <c r="B298" s="33">
        <f t="shared" si="4"/>
        <v>286</v>
      </c>
      <c r="C298" s="130" t="s">
        <v>426</v>
      </c>
      <c r="D298" s="34" t="s">
        <v>807</v>
      </c>
      <c r="E298" s="35" t="s">
        <v>809</v>
      </c>
      <c r="F298" s="80" t="s">
        <v>703</v>
      </c>
      <c r="G298" s="80">
        <v>1</v>
      </c>
      <c r="H298" s="34">
        <v>69</v>
      </c>
      <c r="I298" s="41" t="str">
        <f ca="1">IF(INDIRECT("短期社債振替制度!E52")="","",INDIRECT("短期社債振替制度!E52"))</f>
        <v/>
      </c>
      <c r="J298" s="42"/>
      <c r="K298" s="38" t="s">
        <v>94</v>
      </c>
      <c r="L298" s="80" t="s">
        <v>96</v>
      </c>
      <c r="M298" s="79" t="s">
        <v>826</v>
      </c>
      <c r="N298" s="88"/>
      <c r="O298" s="81" t="s">
        <v>802</v>
      </c>
      <c r="P298" s="39" t="s">
        <v>119</v>
      </c>
      <c r="Q298" s="39" t="s">
        <v>86</v>
      </c>
      <c r="R298" s="39" t="s">
        <v>806</v>
      </c>
      <c r="S298" s="39" t="s">
        <v>807</v>
      </c>
      <c r="T298" s="39" t="s">
        <v>780</v>
      </c>
      <c r="U298" s="78" t="s">
        <v>817</v>
      </c>
      <c r="V298" s="43">
        <v>1</v>
      </c>
      <c r="W298" s="145"/>
    </row>
    <row r="299" spans="1:23" s="128" customFormat="1" ht="13.15" customHeight="1" x14ac:dyDescent="0.15">
      <c r="A299" s="143" t="s">
        <v>862</v>
      </c>
      <c r="B299" s="33">
        <f t="shared" si="4"/>
        <v>287</v>
      </c>
      <c r="C299" s="130" t="s">
        <v>427</v>
      </c>
      <c r="D299" s="34" t="s">
        <v>807</v>
      </c>
      <c r="E299" s="35" t="s">
        <v>809</v>
      </c>
      <c r="F299" s="80" t="s">
        <v>703</v>
      </c>
      <c r="G299" s="80">
        <v>1</v>
      </c>
      <c r="H299" s="34">
        <v>70</v>
      </c>
      <c r="I299" s="41"/>
      <c r="J299" s="42"/>
      <c r="K299" s="38"/>
      <c r="L299" s="78"/>
      <c r="M299" s="79"/>
      <c r="N299" s="88"/>
      <c r="O299" s="81"/>
      <c r="P299" s="39" t="s">
        <v>119</v>
      </c>
      <c r="Q299" s="39" t="s">
        <v>86</v>
      </c>
      <c r="R299" s="39" t="s">
        <v>780</v>
      </c>
      <c r="S299" s="39" t="s">
        <v>780</v>
      </c>
      <c r="T299" s="39" t="s">
        <v>780</v>
      </c>
      <c r="U299" s="78" t="s">
        <v>781</v>
      </c>
      <c r="V299" s="43">
        <v>1</v>
      </c>
      <c r="W299" s="145"/>
    </row>
    <row r="300" spans="1:23" s="128" customFormat="1" ht="26.45" customHeight="1" x14ac:dyDescent="0.15">
      <c r="A300" s="143" t="s">
        <v>863</v>
      </c>
      <c r="B300" s="33">
        <f t="shared" si="4"/>
        <v>288</v>
      </c>
      <c r="C300" s="130" t="s">
        <v>428</v>
      </c>
      <c r="D300" s="34" t="s">
        <v>807</v>
      </c>
      <c r="E300" s="35" t="s">
        <v>823</v>
      </c>
      <c r="F300" s="80" t="s">
        <v>703</v>
      </c>
      <c r="G300" s="80">
        <v>1</v>
      </c>
      <c r="H300" s="34">
        <v>71</v>
      </c>
      <c r="I300" s="41" t="str">
        <f ca="1">IF(INDIRECT("短期社債振替制度!E53")="","",INDIRECT("短期社債振替制度!E53"))</f>
        <v/>
      </c>
      <c r="J300" s="42"/>
      <c r="K300" s="38" t="s">
        <v>94</v>
      </c>
      <c r="L300" s="78"/>
      <c r="M300" s="79" t="s">
        <v>826</v>
      </c>
      <c r="N300" s="88" t="s">
        <v>605</v>
      </c>
      <c r="O300" s="81">
        <v>8</v>
      </c>
      <c r="P300" s="39" t="s">
        <v>119</v>
      </c>
      <c r="Q300" s="39" t="s">
        <v>86</v>
      </c>
      <c r="R300" s="39" t="s">
        <v>780</v>
      </c>
      <c r="S300" s="39" t="s">
        <v>807</v>
      </c>
      <c r="T300" s="39" t="s">
        <v>780</v>
      </c>
      <c r="U300" s="78" t="s">
        <v>808</v>
      </c>
      <c r="V300" s="43">
        <v>1</v>
      </c>
      <c r="W300" s="145"/>
    </row>
    <row r="301" spans="1:23" s="128" customFormat="1" ht="26.45" customHeight="1" x14ac:dyDescent="0.15">
      <c r="A301" s="143" t="s">
        <v>863</v>
      </c>
      <c r="B301" s="33">
        <f t="shared" si="4"/>
        <v>289</v>
      </c>
      <c r="C301" s="130" t="s">
        <v>429</v>
      </c>
      <c r="D301" s="34" t="s">
        <v>780</v>
      </c>
      <c r="E301" s="35" t="s">
        <v>823</v>
      </c>
      <c r="F301" s="80" t="s">
        <v>703</v>
      </c>
      <c r="G301" s="80">
        <v>1</v>
      </c>
      <c r="H301" s="34">
        <v>72</v>
      </c>
      <c r="I301" s="41" t="str">
        <f ca="1">IF(INDIRECT("短期社債振替制度!E54")="","",INDIRECT("短期社債振替制度!E54"))</f>
        <v/>
      </c>
      <c r="J301" s="42"/>
      <c r="K301" s="38" t="s">
        <v>94</v>
      </c>
      <c r="L301" s="80" t="s">
        <v>96</v>
      </c>
      <c r="M301" s="79" t="s">
        <v>815</v>
      </c>
      <c r="N301" s="88"/>
      <c r="O301" s="81" t="s">
        <v>818</v>
      </c>
      <c r="P301" s="39" t="s">
        <v>119</v>
      </c>
      <c r="Q301" s="39" t="s">
        <v>86</v>
      </c>
      <c r="R301" s="39" t="s">
        <v>807</v>
      </c>
      <c r="S301" s="39" t="s">
        <v>780</v>
      </c>
      <c r="T301" s="39" t="s">
        <v>807</v>
      </c>
      <c r="U301" s="78" t="s">
        <v>817</v>
      </c>
      <c r="V301" s="43">
        <v>1</v>
      </c>
      <c r="W301" s="145"/>
    </row>
    <row r="302" spans="1:23" s="128" customFormat="1" ht="26.45" customHeight="1" x14ac:dyDescent="0.15">
      <c r="A302" s="143" t="s">
        <v>862</v>
      </c>
      <c r="B302" s="33">
        <f t="shared" si="4"/>
        <v>290</v>
      </c>
      <c r="C302" s="130" t="s">
        <v>430</v>
      </c>
      <c r="D302" s="34" t="s">
        <v>807</v>
      </c>
      <c r="E302" s="35" t="s">
        <v>809</v>
      </c>
      <c r="F302" s="80" t="s">
        <v>703</v>
      </c>
      <c r="G302" s="80">
        <v>1</v>
      </c>
      <c r="H302" s="34">
        <v>73</v>
      </c>
      <c r="I302" s="41" t="str">
        <f ca="1">IF(INDIRECT("短期社債振替制度!K49")="","",INDIRECT("短期社債振替制度!K49"))</f>
        <v/>
      </c>
      <c r="J302" s="42"/>
      <c r="K302" s="38" t="s">
        <v>94</v>
      </c>
      <c r="L302" s="80" t="s">
        <v>96</v>
      </c>
      <c r="M302" s="79" t="s">
        <v>815</v>
      </c>
      <c r="N302" s="88"/>
      <c r="O302" s="81" t="s">
        <v>818</v>
      </c>
      <c r="P302" s="39" t="s">
        <v>119</v>
      </c>
      <c r="Q302" s="39" t="s">
        <v>86</v>
      </c>
      <c r="R302" s="39" t="s">
        <v>807</v>
      </c>
      <c r="S302" s="39" t="s">
        <v>780</v>
      </c>
      <c r="T302" s="39" t="s">
        <v>807</v>
      </c>
      <c r="U302" s="78" t="s">
        <v>817</v>
      </c>
      <c r="V302" s="43">
        <v>1</v>
      </c>
      <c r="W302" s="145"/>
    </row>
    <row r="303" spans="1:23" s="128" customFormat="1" ht="26.45" customHeight="1" x14ac:dyDescent="0.15">
      <c r="A303" s="143" t="s">
        <v>862</v>
      </c>
      <c r="B303" s="33">
        <f t="shared" si="4"/>
        <v>291</v>
      </c>
      <c r="C303" s="130" t="s">
        <v>431</v>
      </c>
      <c r="D303" s="34" t="s">
        <v>806</v>
      </c>
      <c r="E303" s="35" t="s">
        <v>832</v>
      </c>
      <c r="F303" s="80" t="s">
        <v>703</v>
      </c>
      <c r="G303" s="80">
        <v>1</v>
      </c>
      <c r="H303" s="34">
        <v>74</v>
      </c>
      <c r="I303" s="41" t="str">
        <f ca="1">IF(INDIRECT("短期社債振替制度!K50")="","",INDIRECT("短期社債振替制度!K50"))</f>
        <v/>
      </c>
      <c r="J303" s="42"/>
      <c r="K303" s="38" t="s">
        <v>94</v>
      </c>
      <c r="L303" s="80" t="s">
        <v>96</v>
      </c>
      <c r="M303" s="79" t="s">
        <v>826</v>
      </c>
      <c r="N303" s="88"/>
      <c r="O303" s="81" t="s">
        <v>825</v>
      </c>
      <c r="P303" s="39" t="s">
        <v>119</v>
      </c>
      <c r="Q303" s="39" t="s">
        <v>86</v>
      </c>
      <c r="R303" s="39" t="s">
        <v>807</v>
      </c>
      <c r="S303" s="39" t="s">
        <v>780</v>
      </c>
      <c r="T303" s="39" t="s">
        <v>807</v>
      </c>
      <c r="U303" s="78" t="s">
        <v>817</v>
      </c>
      <c r="V303" s="43">
        <v>1</v>
      </c>
      <c r="W303" s="145"/>
    </row>
    <row r="304" spans="1:23" s="128" customFormat="1" ht="26.45" customHeight="1" x14ac:dyDescent="0.15">
      <c r="A304" s="143" t="s">
        <v>862</v>
      </c>
      <c r="B304" s="33">
        <f t="shared" si="4"/>
        <v>292</v>
      </c>
      <c r="C304" s="130" t="s">
        <v>432</v>
      </c>
      <c r="D304" s="34" t="s">
        <v>807</v>
      </c>
      <c r="E304" s="35" t="s">
        <v>823</v>
      </c>
      <c r="F304" s="80" t="s">
        <v>703</v>
      </c>
      <c r="G304" s="80">
        <v>1</v>
      </c>
      <c r="H304" s="34">
        <v>75</v>
      </c>
      <c r="I304" s="41" t="str">
        <f ca="1">IF(INDIRECT("短期社債振替制度!K51")="","",INDIRECT("短期社債振替制度!K51"))</f>
        <v/>
      </c>
      <c r="J304" s="42"/>
      <c r="K304" s="38" t="s">
        <v>94</v>
      </c>
      <c r="L304" s="78"/>
      <c r="M304" s="79" t="s">
        <v>826</v>
      </c>
      <c r="N304" s="88" t="s">
        <v>605</v>
      </c>
      <c r="O304" s="81">
        <v>13</v>
      </c>
      <c r="P304" s="39" t="s">
        <v>119</v>
      </c>
      <c r="Q304" s="39" t="s">
        <v>86</v>
      </c>
      <c r="R304" s="39" t="s">
        <v>807</v>
      </c>
      <c r="S304" s="39" t="s">
        <v>806</v>
      </c>
      <c r="T304" s="39" t="s">
        <v>807</v>
      </c>
      <c r="U304" s="78" t="s">
        <v>781</v>
      </c>
      <c r="V304" s="43">
        <v>1</v>
      </c>
      <c r="W304" s="145"/>
    </row>
    <row r="305" spans="1:23" s="128" customFormat="1" ht="26.45" customHeight="1" x14ac:dyDescent="0.15">
      <c r="A305" s="143" t="s">
        <v>863</v>
      </c>
      <c r="B305" s="33">
        <f t="shared" si="4"/>
        <v>293</v>
      </c>
      <c r="C305" s="130" t="s">
        <v>433</v>
      </c>
      <c r="D305" s="34" t="s">
        <v>807</v>
      </c>
      <c r="E305" s="35" t="s">
        <v>809</v>
      </c>
      <c r="F305" s="80" t="s">
        <v>703</v>
      </c>
      <c r="G305" s="80">
        <v>1</v>
      </c>
      <c r="H305" s="34">
        <v>76</v>
      </c>
      <c r="I305" s="41" t="str">
        <f ca="1">IF(INDIRECT("短期社債振替制度!K52")="","",INDIRECT("短期社債振替制度!K52"))</f>
        <v/>
      </c>
      <c r="J305" s="42"/>
      <c r="K305" s="38" t="s">
        <v>94</v>
      </c>
      <c r="L305" s="80" t="s">
        <v>96</v>
      </c>
      <c r="M305" s="79" t="s">
        <v>801</v>
      </c>
      <c r="N305" s="88"/>
      <c r="O305" s="81" t="s">
        <v>825</v>
      </c>
      <c r="P305" s="39" t="s">
        <v>119</v>
      </c>
      <c r="Q305" s="39" t="s">
        <v>86</v>
      </c>
      <c r="R305" s="39" t="s">
        <v>780</v>
      </c>
      <c r="S305" s="39" t="s">
        <v>780</v>
      </c>
      <c r="T305" s="39" t="s">
        <v>780</v>
      </c>
      <c r="U305" s="78" t="s">
        <v>781</v>
      </c>
      <c r="V305" s="43">
        <v>1</v>
      </c>
      <c r="W305" s="145"/>
    </row>
    <row r="306" spans="1:23" s="128" customFormat="1" ht="13.15" customHeight="1" x14ac:dyDescent="0.15">
      <c r="A306" s="143" t="s">
        <v>863</v>
      </c>
      <c r="B306" s="33">
        <f t="shared" si="4"/>
        <v>294</v>
      </c>
      <c r="C306" s="130" t="s">
        <v>434</v>
      </c>
      <c r="D306" s="34" t="s">
        <v>807</v>
      </c>
      <c r="E306" s="35" t="s">
        <v>809</v>
      </c>
      <c r="F306" s="80" t="s">
        <v>703</v>
      </c>
      <c r="G306" s="80">
        <v>1</v>
      </c>
      <c r="H306" s="34">
        <v>77</v>
      </c>
      <c r="I306" s="41"/>
      <c r="J306" s="42"/>
      <c r="K306" s="38"/>
      <c r="L306" s="78"/>
      <c r="M306" s="79"/>
      <c r="N306" s="88"/>
      <c r="O306" s="81"/>
      <c r="P306" s="39" t="s">
        <v>119</v>
      </c>
      <c r="Q306" s="39" t="s">
        <v>86</v>
      </c>
      <c r="R306" s="39" t="s">
        <v>780</v>
      </c>
      <c r="S306" s="39" t="s">
        <v>807</v>
      </c>
      <c r="T306" s="39" t="s">
        <v>780</v>
      </c>
      <c r="U306" s="78" t="s">
        <v>808</v>
      </c>
      <c r="V306" s="43">
        <v>1</v>
      </c>
      <c r="W306" s="145"/>
    </row>
    <row r="307" spans="1:23" s="128" customFormat="1" ht="26.45" customHeight="1" x14ac:dyDescent="0.15">
      <c r="A307" s="143" t="s">
        <v>863</v>
      </c>
      <c r="B307" s="33">
        <f t="shared" si="4"/>
        <v>295</v>
      </c>
      <c r="C307" s="130" t="s">
        <v>435</v>
      </c>
      <c r="D307" s="34" t="s">
        <v>780</v>
      </c>
      <c r="E307" s="35" t="s">
        <v>823</v>
      </c>
      <c r="F307" s="80" t="s">
        <v>703</v>
      </c>
      <c r="G307" s="80">
        <v>1</v>
      </c>
      <c r="H307" s="34">
        <v>78</v>
      </c>
      <c r="I307" s="41" t="str">
        <f ca="1">IF(INDIRECT("短期社債振替制度!K53")="","",INDIRECT("短期社債振替制度!K53"))</f>
        <v/>
      </c>
      <c r="J307" s="42"/>
      <c r="K307" s="38" t="s">
        <v>94</v>
      </c>
      <c r="L307" s="78"/>
      <c r="M307" s="79" t="s">
        <v>815</v>
      </c>
      <c r="N307" s="88" t="s">
        <v>605</v>
      </c>
      <c r="O307" s="81">
        <v>8</v>
      </c>
      <c r="P307" s="39" t="s">
        <v>119</v>
      </c>
      <c r="Q307" s="39" t="s">
        <v>86</v>
      </c>
      <c r="R307" s="39" t="s">
        <v>780</v>
      </c>
      <c r="S307" s="39" t="s">
        <v>807</v>
      </c>
      <c r="T307" s="39" t="s">
        <v>807</v>
      </c>
      <c r="U307" s="78" t="s">
        <v>817</v>
      </c>
      <c r="V307" s="43">
        <v>1</v>
      </c>
      <c r="W307" s="145"/>
    </row>
    <row r="308" spans="1:23" s="128" customFormat="1" ht="26.45" customHeight="1" x14ac:dyDescent="0.15">
      <c r="A308" s="143" t="s">
        <v>863</v>
      </c>
      <c r="B308" s="33">
        <f t="shared" si="4"/>
        <v>296</v>
      </c>
      <c r="C308" s="130" t="s">
        <v>436</v>
      </c>
      <c r="D308" s="34" t="s">
        <v>807</v>
      </c>
      <c r="E308" s="35" t="s">
        <v>823</v>
      </c>
      <c r="F308" s="80" t="s">
        <v>703</v>
      </c>
      <c r="G308" s="80">
        <v>1</v>
      </c>
      <c r="H308" s="34">
        <v>79</v>
      </c>
      <c r="I308" s="41" t="str">
        <f ca="1">IF(INDIRECT("短期社債振替制度!K54")="","",INDIRECT("短期社債振替制度!K54"))</f>
        <v/>
      </c>
      <c r="J308" s="42"/>
      <c r="K308" s="38" t="s">
        <v>94</v>
      </c>
      <c r="L308" s="80" t="s">
        <v>96</v>
      </c>
      <c r="M308" s="79" t="s">
        <v>815</v>
      </c>
      <c r="N308" s="88"/>
      <c r="O308" s="81" t="s">
        <v>825</v>
      </c>
      <c r="P308" s="39" t="s">
        <v>119</v>
      </c>
      <c r="Q308" s="39" t="s">
        <v>86</v>
      </c>
      <c r="R308" s="39" t="s">
        <v>806</v>
      </c>
      <c r="S308" s="39" t="s">
        <v>806</v>
      </c>
      <c r="T308" s="39" t="s">
        <v>780</v>
      </c>
      <c r="U308" s="78" t="s">
        <v>817</v>
      </c>
      <c r="V308" s="43">
        <v>1</v>
      </c>
      <c r="W308" s="145"/>
    </row>
    <row r="309" spans="1:23" s="128" customFormat="1" ht="26.45" customHeight="1" x14ac:dyDescent="0.15">
      <c r="A309" s="143" t="s">
        <v>873</v>
      </c>
      <c r="B309" s="33">
        <f t="shared" si="4"/>
        <v>297</v>
      </c>
      <c r="C309" s="130" t="s">
        <v>353</v>
      </c>
      <c r="D309" s="34" t="s">
        <v>806</v>
      </c>
      <c r="E309" s="35" t="s">
        <v>823</v>
      </c>
      <c r="F309" s="80" t="s">
        <v>703</v>
      </c>
      <c r="G309" s="80">
        <v>1</v>
      </c>
      <c r="H309" s="34">
        <v>80</v>
      </c>
      <c r="I309" s="41" t="str">
        <f ca="1">IF(INDIRECT("短期社債振替制度!E58")="","",INDIRECT("短期社債振替制度!E58"))</f>
        <v/>
      </c>
      <c r="J309" s="42"/>
      <c r="K309" s="38" t="s">
        <v>94</v>
      </c>
      <c r="L309" s="80" t="s">
        <v>96</v>
      </c>
      <c r="M309" s="79" t="s">
        <v>815</v>
      </c>
      <c r="N309" s="88"/>
      <c r="O309" s="81" t="s">
        <v>825</v>
      </c>
      <c r="P309" s="39" t="s">
        <v>119</v>
      </c>
      <c r="Q309" s="39" t="s">
        <v>86</v>
      </c>
      <c r="R309" s="39" t="s">
        <v>806</v>
      </c>
      <c r="S309" s="39" t="s">
        <v>807</v>
      </c>
      <c r="T309" s="39" t="s">
        <v>807</v>
      </c>
      <c r="U309" s="78" t="s">
        <v>808</v>
      </c>
      <c r="V309" s="43">
        <v>1</v>
      </c>
      <c r="W309" s="145"/>
    </row>
    <row r="310" spans="1:23" s="128" customFormat="1" ht="26.45" customHeight="1" x14ac:dyDescent="0.15">
      <c r="A310" s="143" t="s">
        <v>862</v>
      </c>
      <c r="B310" s="33">
        <f t="shared" si="4"/>
        <v>298</v>
      </c>
      <c r="C310" s="130" t="s">
        <v>354</v>
      </c>
      <c r="D310" s="34" t="s">
        <v>807</v>
      </c>
      <c r="E310" s="35" t="s">
        <v>809</v>
      </c>
      <c r="F310" s="80" t="s">
        <v>703</v>
      </c>
      <c r="G310" s="80">
        <v>1</v>
      </c>
      <c r="H310" s="34">
        <v>81</v>
      </c>
      <c r="I310" s="41" t="str">
        <f ca="1">IF(INDIRECT("短期社債振替制度!E59")="","",INDIRECT("短期社債振替制度!E59"))</f>
        <v/>
      </c>
      <c r="J310" s="42"/>
      <c r="K310" s="38" t="s">
        <v>94</v>
      </c>
      <c r="L310" s="80" t="s">
        <v>96</v>
      </c>
      <c r="M310" s="79" t="s">
        <v>801</v>
      </c>
      <c r="N310" s="88"/>
      <c r="O310" s="81" t="s">
        <v>825</v>
      </c>
      <c r="P310" s="39" t="s">
        <v>119</v>
      </c>
      <c r="Q310" s="39" t="s">
        <v>86</v>
      </c>
      <c r="R310" s="39" t="s">
        <v>807</v>
      </c>
      <c r="S310" s="39" t="s">
        <v>807</v>
      </c>
      <c r="T310" s="39" t="s">
        <v>806</v>
      </c>
      <c r="U310" s="78" t="s">
        <v>781</v>
      </c>
      <c r="V310" s="43">
        <v>1</v>
      </c>
      <c r="W310" s="145"/>
    </row>
    <row r="311" spans="1:23" s="128" customFormat="1" ht="26.45" customHeight="1" x14ac:dyDescent="0.15">
      <c r="A311" s="143" t="s">
        <v>863</v>
      </c>
      <c r="B311" s="33">
        <f t="shared" si="4"/>
        <v>299</v>
      </c>
      <c r="C311" s="130" t="s">
        <v>355</v>
      </c>
      <c r="D311" s="34" t="s">
        <v>806</v>
      </c>
      <c r="E311" s="35" t="s">
        <v>809</v>
      </c>
      <c r="F311" s="80" t="s">
        <v>703</v>
      </c>
      <c r="G311" s="80">
        <v>1</v>
      </c>
      <c r="H311" s="34">
        <v>82</v>
      </c>
      <c r="I311" s="41" t="str">
        <f ca="1">IF(INDIRECT("短期社債振替制度!E60")="","",INDIRECT("短期社債振替制度!E60"))</f>
        <v/>
      </c>
      <c r="J311" s="42"/>
      <c r="K311" s="38" t="s">
        <v>94</v>
      </c>
      <c r="L311" s="78"/>
      <c r="M311" s="79" t="s">
        <v>815</v>
      </c>
      <c r="N311" s="88" t="s">
        <v>605</v>
      </c>
      <c r="O311" s="81">
        <v>13</v>
      </c>
      <c r="P311" s="39" t="s">
        <v>119</v>
      </c>
      <c r="Q311" s="39" t="s">
        <v>86</v>
      </c>
      <c r="R311" s="39" t="s">
        <v>807</v>
      </c>
      <c r="S311" s="39" t="s">
        <v>806</v>
      </c>
      <c r="T311" s="39" t="s">
        <v>780</v>
      </c>
      <c r="U311" s="78" t="s">
        <v>781</v>
      </c>
      <c r="V311" s="43">
        <v>1</v>
      </c>
      <c r="W311" s="145"/>
    </row>
    <row r="312" spans="1:23" s="128" customFormat="1" ht="26.45" customHeight="1" x14ac:dyDescent="0.15">
      <c r="A312" s="143" t="s">
        <v>862</v>
      </c>
      <c r="B312" s="33">
        <f t="shared" si="4"/>
        <v>300</v>
      </c>
      <c r="C312" s="130" t="s">
        <v>356</v>
      </c>
      <c r="D312" s="34" t="s">
        <v>807</v>
      </c>
      <c r="E312" s="35" t="s">
        <v>823</v>
      </c>
      <c r="F312" s="80" t="s">
        <v>703</v>
      </c>
      <c r="G312" s="80">
        <v>1</v>
      </c>
      <c r="H312" s="34">
        <v>83</v>
      </c>
      <c r="I312" s="41" t="str">
        <f ca="1">IF(INDIRECT("短期社債振替制度!E61")="","",INDIRECT("短期社債振替制度!E61"))</f>
        <v/>
      </c>
      <c r="J312" s="42"/>
      <c r="K312" s="38" t="s">
        <v>94</v>
      </c>
      <c r="L312" s="80" t="s">
        <v>96</v>
      </c>
      <c r="M312" s="79" t="s">
        <v>801</v>
      </c>
      <c r="N312" s="88"/>
      <c r="O312" s="81" t="s">
        <v>802</v>
      </c>
      <c r="P312" s="39" t="s">
        <v>119</v>
      </c>
      <c r="Q312" s="39" t="s">
        <v>86</v>
      </c>
      <c r="R312" s="39" t="s">
        <v>780</v>
      </c>
      <c r="S312" s="39" t="s">
        <v>780</v>
      </c>
      <c r="T312" s="39" t="s">
        <v>806</v>
      </c>
      <c r="U312" s="78" t="s">
        <v>817</v>
      </c>
      <c r="V312" s="43">
        <v>1</v>
      </c>
      <c r="W312" s="145"/>
    </row>
    <row r="313" spans="1:23" s="128" customFormat="1" ht="13.15" customHeight="1" x14ac:dyDescent="0.15">
      <c r="A313" s="143" t="s">
        <v>862</v>
      </c>
      <c r="B313" s="33">
        <f t="shared" si="4"/>
        <v>301</v>
      </c>
      <c r="C313" s="130" t="s">
        <v>357</v>
      </c>
      <c r="D313" s="34" t="s">
        <v>780</v>
      </c>
      <c r="E313" s="35" t="s">
        <v>823</v>
      </c>
      <c r="F313" s="80" t="s">
        <v>703</v>
      </c>
      <c r="G313" s="80">
        <v>1</v>
      </c>
      <c r="H313" s="34">
        <v>84</v>
      </c>
      <c r="I313" s="41"/>
      <c r="J313" s="42"/>
      <c r="K313" s="38"/>
      <c r="L313" s="78"/>
      <c r="M313" s="79"/>
      <c r="N313" s="88"/>
      <c r="O313" s="81"/>
      <c r="P313" s="39" t="s">
        <v>119</v>
      </c>
      <c r="Q313" s="39" t="s">
        <v>86</v>
      </c>
      <c r="R313" s="39" t="s">
        <v>806</v>
      </c>
      <c r="S313" s="39" t="s">
        <v>780</v>
      </c>
      <c r="T313" s="39" t="s">
        <v>806</v>
      </c>
      <c r="U313" s="78" t="s">
        <v>808</v>
      </c>
      <c r="V313" s="43">
        <v>1</v>
      </c>
      <c r="W313" s="145"/>
    </row>
    <row r="314" spans="1:23" s="128" customFormat="1" ht="26.45" customHeight="1" x14ac:dyDescent="0.15">
      <c r="A314" s="143" t="s">
        <v>873</v>
      </c>
      <c r="B314" s="33">
        <f t="shared" si="4"/>
        <v>302</v>
      </c>
      <c r="C314" s="130" t="s">
        <v>358</v>
      </c>
      <c r="D314" s="34" t="s">
        <v>807</v>
      </c>
      <c r="E314" s="35" t="s">
        <v>832</v>
      </c>
      <c r="F314" s="80" t="s">
        <v>703</v>
      </c>
      <c r="G314" s="80">
        <v>1</v>
      </c>
      <c r="H314" s="34">
        <v>85</v>
      </c>
      <c r="I314" s="41" t="str">
        <f ca="1">IF(INDIRECT("短期社債振替制度!E62")="","",INDIRECT("短期社債振替制度!E62"))</f>
        <v/>
      </c>
      <c r="J314" s="42"/>
      <c r="K314" s="38" t="s">
        <v>94</v>
      </c>
      <c r="L314" s="78"/>
      <c r="M314" s="79" t="s">
        <v>815</v>
      </c>
      <c r="N314" s="88" t="s">
        <v>605</v>
      </c>
      <c r="O314" s="81">
        <v>8</v>
      </c>
      <c r="P314" s="39" t="s">
        <v>119</v>
      </c>
      <c r="Q314" s="39" t="s">
        <v>86</v>
      </c>
      <c r="R314" s="39" t="s">
        <v>807</v>
      </c>
      <c r="S314" s="39" t="s">
        <v>807</v>
      </c>
      <c r="T314" s="39" t="s">
        <v>806</v>
      </c>
      <c r="U314" s="78" t="s">
        <v>817</v>
      </c>
      <c r="V314" s="43">
        <v>1</v>
      </c>
      <c r="W314" s="145"/>
    </row>
    <row r="315" spans="1:23" s="128" customFormat="1" ht="26.45" customHeight="1" x14ac:dyDescent="0.15">
      <c r="A315" s="143" t="s">
        <v>863</v>
      </c>
      <c r="B315" s="33">
        <f t="shared" si="4"/>
        <v>303</v>
      </c>
      <c r="C315" s="130" t="s">
        <v>359</v>
      </c>
      <c r="D315" s="34" t="s">
        <v>807</v>
      </c>
      <c r="E315" s="35" t="s">
        <v>823</v>
      </c>
      <c r="F315" s="80" t="s">
        <v>703</v>
      </c>
      <c r="G315" s="80">
        <v>1</v>
      </c>
      <c r="H315" s="34">
        <v>86</v>
      </c>
      <c r="I315" s="41" t="str">
        <f ca="1">IF(INDIRECT("短期社債振替制度!E63")="","",INDIRECT("短期社債振替制度!E63"))</f>
        <v/>
      </c>
      <c r="J315" s="42"/>
      <c r="K315" s="38" t="s">
        <v>94</v>
      </c>
      <c r="L315" s="80" t="s">
        <v>96</v>
      </c>
      <c r="M315" s="79" t="s">
        <v>815</v>
      </c>
      <c r="N315" s="88"/>
      <c r="O315" s="81" t="s">
        <v>818</v>
      </c>
      <c r="P315" s="39" t="s">
        <v>119</v>
      </c>
      <c r="Q315" s="39" t="s">
        <v>86</v>
      </c>
      <c r="R315" s="39" t="s">
        <v>807</v>
      </c>
      <c r="S315" s="39" t="s">
        <v>807</v>
      </c>
      <c r="T315" s="39" t="s">
        <v>807</v>
      </c>
      <c r="U315" s="78" t="s">
        <v>817</v>
      </c>
      <c r="V315" s="43">
        <v>1</v>
      </c>
      <c r="W315" s="145"/>
    </row>
    <row r="316" spans="1:23" s="128" customFormat="1" ht="26.45" customHeight="1" x14ac:dyDescent="0.15">
      <c r="A316" s="143" t="s">
        <v>863</v>
      </c>
      <c r="B316" s="33">
        <f t="shared" si="4"/>
        <v>304</v>
      </c>
      <c r="C316" s="130" t="s">
        <v>360</v>
      </c>
      <c r="D316" s="34" t="s">
        <v>807</v>
      </c>
      <c r="E316" s="35" t="s">
        <v>823</v>
      </c>
      <c r="F316" s="80" t="s">
        <v>703</v>
      </c>
      <c r="G316" s="80">
        <v>1</v>
      </c>
      <c r="H316" s="34">
        <v>87</v>
      </c>
      <c r="I316" s="41" t="str">
        <f ca="1">IF(INDIRECT("短期社債振替制度!K58")="","",INDIRECT("短期社債振替制度!K58"))</f>
        <v/>
      </c>
      <c r="J316" s="42"/>
      <c r="K316" s="38" t="s">
        <v>94</v>
      </c>
      <c r="L316" s="80" t="s">
        <v>96</v>
      </c>
      <c r="M316" s="79" t="s">
        <v>815</v>
      </c>
      <c r="N316" s="88"/>
      <c r="O316" s="81" t="s">
        <v>818</v>
      </c>
      <c r="P316" s="39" t="s">
        <v>119</v>
      </c>
      <c r="Q316" s="39" t="s">
        <v>86</v>
      </c>
      <c r="R316" s="39" t="s">
        <v>807</v>
      </c>
      <c r="S316" s="39" t="s">
        <v>780</v>
      </c>
      <c r="T316" s="39" t="s">
        <v>780</v>
      </c>
      <c r="U316" s="78" t="s">
        <v>817</v>
      </c>
      <c r="V316" s="43">
        <v>1</v>
      </c>
      <c r="W316" s="145"/>
    </row>
    <row r="317" spans="1:23" s="128" customFormat="1" ht="26.45" customHeight="1" x14ac:dyDescent="0.15">
      <c r="A317" s="143" t="s">
        <v>862</v>
      </c>
      <c r="B317" s="33">
        <f t="shared" si="4"/>
        <v>305</v>
      </c>
      <c r="C317" s="130" t="s">
        <v>361</v>
      </c>
      <c r="D317" s="34" t="s">
        <v>806</v>
      </c>
      <c r="E317" s="35" t="s">
        <v>832</v>
      </c>
      <c r="F317" s="80" t="s">
        <v>703</v>
      </c>
      <c r="G317" s="80">
        <v>1</v>
      </c>
      <c r="H317" s="34">
        <v>88</v>
      </c>
      <c r="I317" s="41" t="str">
        <f ca="1">IF(INDIRECT("短期社債振替制度!K59")="","",INDIRECT("短期社債振替制度!K59"))</f>
        <v/>
      </c>
      <c r="J317" s="42"/>
      <c r="K317" s="38" t="s">
        <v>94</v>
      </c>
      <c r="L317" s="80" t="s">
        <v>96</v>
      </c>
      <c r="M317" s="79" t="s">
        <v>815</v>
      </c>
      <c r="N317" s="88"/>
      <c r="O317" s="81" t="s">
        <v>818</v>
      </c>
      <c r="P317" s="39" t="s">
        <v>119</v>
      </c>
      <c r="Q317" s="39" t="s">
        <v>86</v>
      </c>
      <c r="R317" s="39" t="s">
        <v>807</v>
      </c>
      <c r="S317" s="39" t="s">
        <v>807</v>
      </c>
      <c r="T317" s="39" t="s">
        <v>807</v>
      </c>
      <c r="U317" s="78" t="s">
        <v>808</v>
      </c>
      <c r="V317" s="43">
        <v>1</v>
      </c>
      <c r="W317" s="145"/>
    </row>
    <row r="318" spans="1:23" s="128" customFormat="1" ht="26.45" customHeight="1" x14ac:dyDescent="0.15">
      <c r="A318" s="143" t="s">
        <v>863</v>
      </c>
      <c r="B318" s="33">
        <f t="shared" si="4"/>
        <v>306</v>
      </c>
      <c r="C318" s="130" t="s">
        <v>362</v>
      </c>
      <c r="D318" s="34" t="s">
        <v>807</v>
      </c>
      <c r="E318" s="35" t="s">
        <v>832</v>
      </c>
      <c r="F318" s="80" t="s">
        <v>703</v>
      </c>
      <c r="G318" s="80">
        <v>1</v>
      </c>
      <c r="H318" s="34">
        <v>89</v>
      </c>
      <c r="I318" s="41" t="str">
        <f ca="1">IF(INDIRECT("短期社債振替制度!K60")="","",INDIRECT("短期社債振替制度!K60"))</f>
        <v/>
      </c>
      <c r="J318" s="42"/>
      <c r="K318" s="38" t="s">
        <v>94</v>
      </c>
      <c r="L318" s="78"/>
      <c r="M318" s="79" t="s">
        <v>815</v>
      </c>
      <c r="N318" s="88" t="s">
        <v>605</v>
      </c>
      <c r="O318" s="81">
        <v>13</v>
      </c>
      <c r="P318" s="39" t="s">
        <v>119</v>
      </c>
      <c r="Q318" s="39" t="s">
        <v>86</v>
      </c>
      <c r="R318" s="39" t="s">
        <v>807</v>
      </c>
      <c r="S318" s="39" t="s">
        <v>780</v>
      </c>
      <c r="T318" s="39" t="s">
        <v>807</v>
      </c>
      <c r="U318" s="78" t="s">
        <v>808</v>
      </c>
      <c r="V318" s="43">
        <v>1</v>
      </c>
      <c r="W318" s="145"/>
    </row>
    <row r="319" spans="1:23" s="128" customFormat="1" ht="26.45" customHeight="1" x14ac:dyDescent="0.15">
      <c r="A319" s="143" t="s">
        <v>862</v>
      </c>
      <c r="B319" s="33">
        <f t="shared" si="4"/>
        <v>307</v>
      </c>
      <c r="C319" s="130" t="s">
        <v>363</v>
      </c>
      <c r="D319" s="34" t="s">
        <v>806</v>
      </c>
      <c r="E319" s="35" t="s">
        <v>823</v>
      </c>
      <c r="F319" s="80" t="s">
        <v>703</v>
      </c>
      <c r="G319" s="80">
        <v>1</v>
      </c>
      <c r="H319" s="34">
        <v>90</v>
      </c>
      <c r="I319" s="41" t="str">
        <f ca="1">IF(INDIRECT("短期社債振替制度!K61")="","",INDIRECT("短期社債振替制度!K61"))</f>
        <v/>
      </c>
      <c r="J319" s="42"/>
      <c r="K319" s="38" t="s">
        <v>94</v>
      </c>
      <c r="L319" s="80" t="s">
        <v>96</v>
      </c>
      <c r="M319" s="79" t="s">
        <v>815</v>
      </c>
      <c r="N319" s="88"/>
      <c r="O319" s="81" t="s">
        <v>818</v>
      </c>
      <c r="P319" s="39" t="s">
        <v>119</v>
      </c>
      <c r="Q319" s="39" t="s">
        <v>86</v>
      </c>
      <c r="R319" s="39" t="s">
        <v>780</v>
      </c>
      <c r="S319" s="39" t="s">
        <v>806</v>
      </c>
      <c r="T319" s="39" t="s">
        <v>807</v>
      </c>
      <c r="U319" s="78" t="s">
        <v>817</v>
      </c>
      <c r="V319" s="43">
        <v>1</v>
      </c>
      <c r="W319" s="145"/>
    </row>
    <row r="320" spans="1:23" s="128" customFormat="1" ht="13.15" customHeight="1" x14ac:dyDescent="0.15">
      <c r="A320" s="143" t="s">
        <v>873</v>
      </c>
      <c r="B320" s="33">
        <f t="shared" si="4"/>
        <v>308</v>
      </c>
      <c r="C320" s="130" t="s">
        <v>364</v>
      </c>
      <c r="D320" s="34" t="s">
        <v>806</v>
      </c>
      <c r="E320" s="35" t="s">
        <v>809</v>
      </c>
      <c r="F320" s="80" t="s">
        <v>703</v>
      </c>
      <c r="G320" s="80">
        <v>1</v>
      </c>
      <c r="H320" s="34">
        <v>91</v>
      </c>
      <c r="I320" s="41"/>
      <c r="J320" s="42"/>
      <c r="K320" s="38"/>
      <c r="L320" s="78"/>
      <c r="M320" s="79"/>
      <c r="N320" s="88"/>
      <c r="O320" s="81"/>
      <c r="P320" s="39" t="s">
        <v>119</v>
      </c>
      <c r="Q320" s="39" t="s">
        <v>86</v>
      </c>
      <c r="R320" s="39" t="s">
        <v>780</v>
      </c>
      <c r="S320" s="39" t="s">
        <v>780</v>
      </c>
      <c r="T320" s="39" t="s">
        <v>807</v>
      </c>
      <c r="U320" s="78" t="s">
        <v>808</v>
      </c>
      <c r="V320" s="43">
        <v>1</v>
      </c>
      <c r="W320" s="145"/>
    </row>
    <row r="321" spans="1:24" s="128" customFormat="1" ht="26.45" customHeight="1" x14ac:dyDescent="0.15">
      <c r="A321" s="143" t="s">
        <v>862</v>
      </c>
      <c r="B321" s="33">
        <f t="shared" si="4"/>
        <v>309</v>
      </c>
      <c r="C321" s="130" t="s">
        <v>365</v>
      </c>
      <c r="D321" s="34" t="s">
        <v>780</v>
      </c>
      <c r="E321" s="35" t="s">
        <v>823</v>
      </c>
      <c r="F321" s="80" t="s">
        <v>703</v>
      </c>
      <c r="G321" s="80">
        <v>1</v>
      </c>
      <c r="H321" s="34">
        <v>92</v>
      </c>
      <c r="I321" s="41" t="str">
        <f ca="1">IF(INDIRECT("短期社債振替制度!K62")="","",INDIRECT("短期社債振替制度!K62"))</f>
        <v/>
      </c>
      <c r="J321" s="42"/>
      <c r="K321" s="38" t="s">
        <v>94</v>
      </c>
      <c r="L321" s="78"/>
      <c r="M321" s="79" t="s">
        <v>815</v>
      </c>
      <c r="N321" s="88" t="s">
        <v>605</v>
      </c>
      <c r="O321" s="81">
        <v>8</v>
      </c>
      <c r="P321" s="39" t="s">
        <v>119</v>
      </c>
      <c r="Q321" s="39" t="s">
        <v>86</v>
      </c>
      <c r="R321" s="39" t="s">
        <v>806</v>
      </c>
      <c r="S321" s="39" t="s">
        <v>807</v>
      </c>
      <c r="T321" s="39" t="s">
        <v>807</v>
      </c>
      <c r="U321" s="78" t="s">
        <v>817</v>
      </c>
      <c r="V321" s="43">
        <v>1</v>
      </c>
      <c r="W321" s="145"/>
    </row>
    <row r="322" spans="1:24" s="128" customFormat="1" ht="26.45" customHeight="1" x14ac:dyDescent="0.15">
      <c r="A322" s="143" t="s">
        <v>863</v>
      </c>
      <c r="B322" s="33">
        <f t="shared" si="4"/>
        <v>310</v>
      </c>
      <c r="C322" s="130" t="s">
        <v>366</v>
      </c>
      <c r="D322" s="34" t="s">
        <v>807</v>
      </c>
      <c r="E322" s="35" t="s">
        <v>823</v>
      </c>
      <c r="F322" s="80" t="s">
        <v>703</v>
      </c>
      <c r="G322" s="80">
        <v>1</v>
      </c>
      <c r="H322" s="34">
        <v>93</v>
      </c>
      <c r="I322" s="41" t="str">
        <f ca="1">IF(INDIRECT("短期社債振替制度!K63")="","",INDIRECT("短期社債振替制度!K63"))</f>
        <v/>
      </c>
      <c r="J322" s="42"/>
      <c r="K322" s="38" t="s">
        <v>94</v>
      </c>
      <c r="L322" s="80" t="s">
        <v>96</v>
      </c>
      <c r="M322" s="79" t="s">
        <v>801</v>
      </c>
      <c r="N322" s="88"/>
      <c r="O322" s="81" t="s">
        <v>818</v>
      </c>
      <c r="P322" s="39" t="s">
        <v>119</v>
      </c>
      <c r="Q322" s="39" t="s">
        <v>86</v>
      </c>
      <c r="R322" s="39" t="s">
        <v>780</v>
      </c>
      <c r="S322" s="39" t="s">
        <v>807</v>
      </c>
      <c r="T322" s="39" t="s">
        <v>807</v>
      </c>
      <c r="U322" s="78" t="s">
        <v>808</v>
      </c>
      <c r="V322" s="43">
        <v>1</v>
      </c>
      <c r="W322" s="145"/>
    </row>
    <row r="323" spans="1:24" ht="27.75" customHeight="1" x14ac:dyDescent="0.15">
      <c r="A323" s="75"/>
      <c r="B323" s="33">
        <f t="shared" si="4"/>
        <v>311</v>
      </c>
      <c r="C323" s="130" t="s">
        <v>272</v>
      </c>
      <c r="D323" s="34" t="s">
        <v>807</v>
      </c>
      <c r="E323" s="35" t="s">
        <v>809</v>
      </c>
      <c r="F323" s="33" t="s">
        <v>703</v>
      </c>
      <c r="G323" s="80">
        <v>1</v>
      </c>
      <c r="H323" s="34">
        <v>94</v>
      </c>
      <c r="I323" s="146" t="str">
        <f ca="1">IF(I238=1,TEXT(DATE(INDIRECT("短期社債振替制度!E9"),INDIRECT("短期社債振替制度!G9"),INDIRECT("短期社債振替制度!I9")),"YYYY/MM/DD"),"")</f>
        <v/>
      </c>
      <c r="J323" s="42"/>
      <c r="K323" s="38" t="s">
        <v>114</v>
      </c>
      <c r="L323" s="78" t="s">
        <v>1089</v>
      </c>
      <c r="M323" s="79" t="s">
        <v>115</v>
      </c>
      <c r="N323" s="79"/>
      <c r="O323" s="81">
        <v>10</v>
      </c>
      <c r="P323" s="39" t="s">
        <v>119</v>
      </c>
      <c r="Q323" s="39" t="s">
        <v>86</v>
      </c>
      <c r="R323" s="39" t="s">
        <v>806</v>
      </c>
      <c r="S323" s="39" t="s">
        <v>807</v>
      </c>
      <c r="T323" s="39" t="s">
        <v>806</v>
      </c>
      <c r="U323" s="78" t="s">
        <v>781</v>
      </c>
      <c r="V323" s="43">
        <v>1</v>
      </c>
      <c r="W323" s="145"/>
      <c r="X323" s="75"/>
    </row>
    <row r="324" spans="1:24" ht="27.75" customHeight="1" x14ac:dyDescent="0.15">
      <c r="A324" s="75"/>
      <c r="B324" s="33">
        <f t="shared" si="4"/>
        <v>312</v>
      </c>
      <c r="C324" s="130" t="s">
        <v>273</v>
      </c>
      <c r="D324" s="34" t="s">
        <v>806</v>
      </c>
      <c r="E324" s="35" t="s">
        <v>874</v>
      </c>
      <c r="F324" s="33" t="s">
        <v>703</v>
      </c>
      <c r="G324" s="80">
        <v>1</v>
      </c>
      <c r="H324" s="34">
        <v>95</v>
      </c>
      <c r="I324" s="96" t="str">
        <f ca="1">IF(OR(I238=1,AND(I238=2,INDIRECT("短期社債振替制度!E8")="適用開始日を指定する")),TEXT(DATE(INDIRECT("短期社債振替制度!E9"),INDIRECT("短期社債振替制度!G9"),INDIRECT("短期社債振替制度!I9")),"YYYY/MM/DD"),IF(INDIRECT("補記シート!D26")="","",INDIRECT("補記シート!D26")))</f>
        <v/>
      </c>
      <c r="J324" s="42"/>
      <c r="K324" s="38" t="s">
        <v>117</v>
      </c>
      <c r="L324" s="78" t="s">
        <v>1088</v>
      </c>
      <c r="M324" s="45" t="s">
        <v>116</v>
      </c>
      <c r="N324" s="45"/>
      <c r="O324" s="81">
        <v>10</v>
      </c>
      <c r="P324" s="39" t="s">
        <v>119</v>
      </c>
      <c r="Q324" s="39" t="s">
        <v>86</v>
      </c>
      <c r="R324" s="39" t="s">
        <v>780</v>
      </c>
      <c r="S324" s="39" t="s">
        <v>875</v>
      </c>
      <c r="T324" s="39" t="s">
        <v>807</v>
      </c>
      <c r="U324" s="78" t="s">
        <v>817</v>
      </c>
      <c r="V324" s="43">
        <v>1</v>
      </c>
      <c r="W324" s="147"/>
      <c r="X324" s="75"/>
    </row>
    <row r="325" spans="1:24" ht="28.5" customHeight="1" x14ac:dyDescent="0.15">
      <c r="A325" s="75"/>
      <c r="B325" s="33">
        <f t="shared" si="4"/>
        <v>313</v>
      </c>
      <c r="C325" s="130" t="s">
        <v>274</v>
      </c>
      <c r="D325" s="34" t="s">
        <v>807</v>
      </c>
      <c r="E325" s="35" t="s">
        <v>837</v>
      </c>
      <c r="F325" s="47" t="s">
        <v>703</v>
      </c>
      <c r="G325" s="80">
        <v>1</v>
      </c>
      <c r="H325" s="34">
        <v>96</v>
      </c>
      <c r="I325" s="48">
        <v>401768</v>
      </c>
      <c r="J325" s="49"/>
      <c r="K325" s="50" t="s">
        <v>81</v>
      </c>
      <c r="L325" s="80" t="s">
        <v>82</v>
      </c>
      <c r="M325" s="88" t="s">
        <v>89</v>
      </c>
      <c r="N325" s="45" t="s">
        <v>90</v>
      </c>
      <c r="O325" s="81">
        <v>10</v>
      </c>
      <c r="P325" s="39" t="s">
        <v>119</v>
      </c>
      <c r="Q325" s="39" t="s">
        <v>86</v>
      </c>
      <c r="R325" s="39" t="s">
        <v>875</v>
      </c>
      <c r="S325" s="39" t="s">
        <v>875</v>
      </c>
      <c r="T325" s="39" t="s">
        <v>806</v>
      </c>
      <c r="U325" s="78" t="s">
        <v>817</v>
      </c>
      <c r="V325" s="43">
        <v>1</v>
      </c>
      <c r="W325" s="147"/>
      <c r="X325" s="75"/>
    </row>
    <row r="326" spans="1:24" s="128" customFormat="1" ht="28.5" customHeight="1" thickBot="1" x14ac:dyDescent="0.2">
      <c r="A326" s="153"/>
      <c r="B326" s="33">
        <f t="shared" si="4"/>
        <v>314</v>
      </c>
      <c r="C326" s="130" t="s">
        <v>275</v>
      </c>
      <c r="D326" s="53" t="s">
        <v>806</v>
      </c>
      <c r="E326" s="51" t="s">
        <v>876</v>
      </c>
      <c r="F326" s="52" t="s">
        <v>703</v>
      </c>
      <c r="G326" s="80">
        <v>1</v>
      </c>
      <c r="H326" s="34">
        <v>97</v>
      </c>
      <c r="I326" s="48">
        <v>401768</v>
      </c>
      <c r="J326" s="76"/>
      <c r="K326" s="56" t="s">
        <v>81</v>
      </c>
      <c r="L326" s="57" t="s">
        <v>82</v>
      </c>
      <c r="M326" s="88" t="s">
        <v>89</v>
      </c>
      <c r="N326" s="88"/>
      <c r="O326" s="148">
        <v>10</v>
      </c>
      <c r="P326" s="39" t="s">
        <v>119</v>
      </c>
      <c r="Q326" s="85" t="s">
        <v>86</v>
      </c>
      <c r="R326" s="85" t="s">
        <v>875</v>
      </c>
      <c r="S326" s="85" t="s">
        <v>807</v>
      </c>
      <c r="T326" s="85" t="s">
        <v>807</v>
      </c>
      <c r="U326" s="100" t="s">
        <v>817</v>
      </c>
      <c r="V326" s="46">
        <v>1</v>
      </c>
      <c r="W326" s="149"/>
      <c r="X326" s="77"/>
    </row>
    <row r="327" spans="1:24" s="128" customFormat="1" ht="27" customHeight="1" thickTop="1" x14ac:dyDescent="0.15">
      <c r="A327" s="64"/>
      <c r="B327" s="33">
        <f t="shared" si="4"/>
        <v>315</v>
      </c>
      <c r="C327" s="110" t="s">
        <v>130</v>
      </c>
      <c r="D327" s="65" t="s">
        <v>807</v>
      </c>
      <c r="E327" s="66" t="s">
        <v>876</v>
      </c>
      <c r="F327" s="47" t="s">
        <v>877</v>
      </c>
      <c r="G327" s="67">
        <v>1</v>
      </c>
      <c r="H327" s="34">
        <v>1</v>
      </c>
      <c r="I327" s="68"/>
      <c r="J327" s="69"/>
      <c r="K327" s="70" t="s">
        <v>81</v>
      </c>
      <c r="L327" s="86" t="s">
        <v>82</v>
      </c>
      <c r="M327" s="71" t="s">
        <v>83</v>
      </c>
      <c r="N327" s="71" t="s">
        <v>84</v>
      </c>
      <c r="O327" s="151" t="s">
        <v>878</v>
      </c>
      <c r="P327" s="72" t="s">
        <v>779</v>
      </c>
      <c r="Q327" s="73" t="s">
        <v>86</v>
      </c>
      <c r="R327" s="73" t="s">
        <v>878</v>
      </c>
      <c r="S327" s="73" t="s">
        <v>780</v>
      </c>
      <c r="T327" s="73" t="s">
        <v>780</v>
      </c>
      <c r="U327" s="86"/>
      <c r="V327" s="74">
        <v>1</v>
      </c>
      <c r="W327" s="152"/>
      <c r="X327" s="64"/>
    </row>
    <row r="328" spans="1:24" s="128" customFormat="1" ht="13.15" customHeight="1" x14ac:dyDescent="0.15">
      <c r="A328" s="143"/>
      <c r="B328" s="33">
        <f t="shared" si="4"/>
        <v>316</v>
      </c>
      <c r="C328" s="110" t="s">
        <v>131</v>
      </c>
      <c r="D328" s="34" t="s">
        <v>779</v>
      </c>
      <c r="E328" s="35" t="s">
        <v>837</v>
      </c>
      <c r="F328" s="33" t="s">
        <v>704</v>
      </c>
      <c r="G328" s="33">
        <v>1</v>
      </c>
      <c r="H328" s="34">
        <v>2</v>
      </c>
      <c r="I328" s="41"/>
      <c r="J328" s="42"/>
      <c r="K328" s="38" t="s">
        <v>81</v>
      </c>
      <c r="L328" s="80" t="s">
        <v>82</v>
      </c>
      <c r="M328" s="88" t="s">
        <v>83</v>
      </c>
      <c r="N328" s="88" t="s">
        <v>88</v>
      </c>
      <c r="O328" s="81" t="s">
        <v>779</v>
      </c>
      <c r="P328" s="39" t="s">
        <v>807</v>
      </c>
      <c r="Q328" s="39" t="s">
        <v>86</v>
      </c>
      <c r="R328" s="39" t="s">
        <v>779</v>
      </c>
      <c r="S328" s="39" t="s">
        <v>780</v>
      </c>
      <c r="T328" s="39" t="s">
        <v>779</v>
      </c>
      <c r="U328" s="80"/>
      <c r="V328" s="43">
        <v>1</v>
      </c>
      <c r="W328" s="145"/>
    </row>
    <row r="329" spans="1:24" s="128" customFormat="1" ht="13.15" customHeight="1" x14ac:dyDescent="0.15">
      <c r="A329" s="143"/>
      <c r="B329" s="33">
        <f t="shared" si="4"/>
        <v>317</v>
      </c>
      <c r="C329" s="110" t="s">
        <v>132</v>
      </c>
      <c r="D329" s="34" t="s">
        <v>779</v>
      </c>
      <c r="E329" s="35" t="s">
        <v>879</v>
      </c>
      <c r="F329" s="33" t="s">
        <v>704</v>
      </c>
      <c r="G329" s="33">
        <v>1</v>
      </c>
      <c r="H329" s="34">
        <v>3</v>
      </c>
      <c r="I329" s="41"/>
      <c r="J329" s="42"/>
      <c r="K329" s="38" t="s">
        <v>81</v>
      </c>
      <c r="L329" s="80" t="s">
        <v>82</v>
      </c>
      <c r="M329" s="88" t="s">
        <v>83</v>
      </c>
      <c r="N329" s="88" t="s">
        <v>88</v>
      </c>
      <c r="O329" s="81" t="s">
        <v>807</v>
      </c>
      <c r="P329" s="39" t="s">
        <v>807</v>
      </c>
      <c r="Q329" s="39" t="s">
        <v>86</v>
      </c>
      <c r="R329" s="39" t="s">
        <v>807</v>
      </c>
      <c r="S329" s="39" t="s">
        <v>875</v>
      </c>
      <c r="T329" s="39" t="s">
        <v>780</v>
      </c>
      <c r="U329" s="80"/>
      <c r="V329" s="43">
        <v>1</v>
      </c>
      <c r="W329" s="145"/>
    </row>
    <row r="330" spans="1:24" s="128" customFormat="1" ht="13.15" customHeight="1" x14ac:dyDescent="0.15">
      <c r="A330" s="143"/>
      <c r="B330" s="33">
        <f t="shared" si="4"/>
        <v>318</v>
      </c>
      <c r="C330" s="110" t="s">
        <v>133</v>
      </c>
      <c r="D330" s="34" t="s">
        <v>780</v>
      </c>
      <c r="E330" s="35" t="s">
        <v>879</v>
      </c>
      <c r="F330" s="33" t="s">
        <v>704</v>
      </c>
      <c r="G330" s="33">
        <v>1</v>
      </c>
      <c r="H330" s="34">
        <v>4</v>
      </c>
      <c r="I330" s="41"/>
      <c r="J330" s="42"/>
      <c r="K330" s="38" t="s">
        <v>81</v>
      </c>
      <c r="L330" s="80" t="s">
        <v>82</v>
      </c>
      <c r="M330" s="88" t="s">
        <v>83</v>
      </c>
      <c r="N330" s="88" t="s">
        <v>88</v>
      </c>
      <c r="O330" s="81" t="s">
        <v>807</v>
      </c>
      <c r="P330" s="39" t="s">
        <v>780</v>
      </c>
      <c r="Q330" s="39" t="s">
        <v>86</v>
      </c>
      <c r="R330" s="39" t="s">
        <v>779</v>
      </c>
      <c r="S330" s="39" t="s">
        <v>780</v>
      </c>
      <c r="T330" s="39" t="s">
        <v>807</v>
      </c>
      <c r="U330" s="80"/>
      <c r="V330" s="43">
        <v>1</v>
      </c>
      <c r="W330" s="145"/>
    </row>
    <row r="331" spans="1:24" s="128" customFormat="1" ht="13.15" customHeight="1" x14ac:dyDescent="0.15">
      <c r="A331" s="143"/>
      <c r="B331" s="33">
        <f t="shared" si="4"/>
        <v>319</v>
      </c>
      <c r="C331" s="110" t="s">
        <v>134</v>
      </c>
      <c r="D331" s="34" t="s">
        <v>780</v>
      </c>
      <c r="E331" s="35" t="s">
        <v>837</v>
      </c>
      <c r="F331" s="33" t="s">
        <v>704</v>
      </c>
      <c r="G331" s="33">
        <v>1</v>
      </c>
      <c r="H331" s="34">
        <v>5</v>
      </c>
      <c r="I331" s="41"/>
      <c r="J331" s="42"/>
      <c r="K331" s="38" t="s">
        <v>81</v>
      </c>
      <c r="L331" s="80" t="s">
        <v>82</v>
      </c>
      <c r="M331" s="88" t="s">
        <v>83</v>
      </c>
      <c r="N331" s="88" t="s">
        <v>88</v>
      </c>
      <c r="O331" s="81" t="s">
        <v>807</v>
      </c>
      <c r="P331" s="39" t="s">
        <v>807</v>
      </c>
      <c r="Q331" s="39" t="s">
        <v>86</v>
      </c>
      <c r="R331" s="39" t="s">
        <v>779</v>
      </c>
      <c r="S331" s="39" t="s">
        <v>780</v>
      </c>
      <c r="T331" s="39" t="s">
        <v>780</v>
      </c>
      <c r="U331" s="80"/>
      <c r="V331" s="43">
        <v>1</v>
      </c>
      <c r="W331" s="145"/>
    </row>
    <row r="332" spans="1:24" s="128" customFormat="1" ht="45.75" customHeight="1" x14ac:dyDescent="0.15">
      <c r="A332" s="143"/>
      <c r="B332" s="33">
        <f t="shared" si="4"/>
        <v>320</v>
      </c>
      <c r="C332" s="130" t="s">
        <v>159</v>
      </c>
      <c r="D332" s="34" t="s">
        <v>807</v>
      </c>
      <c r="E332" s="35" t="s">
        <v>837</v>
      </c>
      <c r="F332" s="33" t="s">
        <v>704</v>
      </c>
      <c r="G332" s="33">
        <v>1</v>
      </c>
      <c r="H332" s="34">
        <v>6</v>
      </c>
      <c r="I332" s="96">
        <f ca="1">INDIRECT("補記シート!D27")</f>
        <v>0</v>
      </c>
      <c r="J332" s="42"/>
      <c r="K332" s="38" t="s">
        <v>785</v>
      </c>
      <c r="L332" s="80" t="s">
        <v>82</v>
      </c>
      <c r="M332" s="78" t="s">
        <v>109</v>
      </c>
      <c r="N332" s="83" t="s">
        <v>113</v>
      </c>
      <c r="O332" s="81">
        <v>7</v>
      </c>
      <c r="P332" s="39" t="s">
        <v>120</v>
      </c>
      <c r="Q332" s="39" t="s">
        <v>86</v>
      </c>
      <c r="R332" s="39" t="s">
        <v>780</v>
      </c>
      <c r="S332" s="39" t="s">
        <v>807</v>
      </c>
      <c r="T332" s="39" t="s">
        <v>807</v>
      </c>
      <c r="U332" s="78" t="s">
        <v>797</v>
      </c>
      <c r="V332" s="43">
        <v>1</v>
      </c>
      <c r="W332" s="145"/>
    </row>
    <row r="333" spans="1:24" s="128" customFormat="1" ht="27.75" customHeight="1" x14ac:dyDescent="0.15">
      <c r="A333" s="143"/>
      <c r="B333" s="33">
        <f t="shared" si="4"/>
        <v>321</v>
      </c>
      <c r="C333" s="130" t="s">
        <v>160</v>
      </c>
      <c r="D333" s="34" t="s">
        <v>779</v>
      </c>
      <c r="E333" s="35" t="s">
        <v>880</v>
      </c>
      <c r="F333" s="33" t="s">
        <v>704</v>
      </c>
      <c r="G333" s="33">
        <v>1</v>
      </c>
      <c r="H333" s="34">
        <v>7</v>
      </c>
      <c r="I333" s="96"/>
      <c r="J333" s="42" t="s">
        <v>844</v>
      </c>
      <c r="K333" s="82" t="s">
        <v>792</v>
      </c>
      <c r="L333" s="80" t="s">
        <v>793</v>
      </c>
      <c r="M333" s="78" t="s">
        <v>794</v>
      </c>
      <c r="N333" s="83"/>
      <c r="O333" s="81" t="s">
        <v>795</v>
      </c>
      <c r="P333" s="39" t="s">
        <v>120</v>
      </c>
      <c r="Q333" s="39" t="s">
        <v>86</v>
      </c>
      <c r="R333" s="39"/>
      <c r="S333" s="39"/>
      <c r="T333" s="39"/>
      <c r="U333" s="78"/>
      <c r="V333" s="43">
        <v>1</v>
      </c>
      <c r="W333" s="145"/>
    </row>
    <row r="334" spans="1:24" s="128" customFormat="1" ht="26.45" customHeight="1" x14ac:dyDescent="0.15">
      <c r="B334" s="33">
        <f t="shared" si="4"/>
        <v>322</v>
      </c>
      <c r="C334" s="130" t="s">
        <v>606</v>
      </c>
      <c r="D334" s="34" t="s">
        <v>780</v>
      </c>
      <c r="E334" s="35" t="s">
        <v>881</v>
      </c>
      <c r="F334" s="33" t="s">
        <v>704</v>
      </c>
      <c r="G334" s="33">
        <v>1</v>
      </c>
      <c r="H334" s="34">
        <f>H333+1</f>
        <v>8</v>
      </c>
      <c r="I334" s="41" t="str">
        <f ca="1">IF(INDIRECT("投資信託振替制度!E7")="新規",1,IF(INDIRECT("投資信託振替制度!E7")="変更",2,""))</f>
        <v/>
      </c>
      <c r="J334" s="42"/>
      <c r="K334" s="38" t="s">
        <v>94</v>
      </c>
      <c r="L334" s="78" t="s">
        <v>95</v>
      </c>
      <c r="M334" s="78" t="s">
        <v>111</v>
      </c>
      <c r="N334" s="84"/>
      <c r="O334" s="81">
        <v>1</v>
      </c>
      <c r="P334" s="39" t="s">
        <v>120</v>
      </c>
      <c r="Q334" s="39" t="s">
        <v>86</v>
      </c>
      <c r="R334" s="39" t="s">
        <v>780</v>
      </c>
      <c r="S334" s="39" t="s">
        <v>780</v>
      </c>
      <c r="T334" s="39" t="s">
        <v>780</v>
      </c>
      <c r="U334" s="78" t="s">
        <v>817</v>
      </c>
      <c r="V334" s="43">
        <v>1</v>
      </c>
      <c r="W334" s="145"/>
    </row>
    <row r="335" spans="1:24" s="128" customFormat="1" ht="26.45" customHeight="1" x14ac:dyDescent="0.15">
      <c r="A335" s="143" t="s">
        <v>754</v>
      </c>
      <c r="B335" s="33">
        <f t="shared" ref="B335:B398" si="5">ROW()-12</f>
        <v>323</v>
      </c>
      <c r="C335" s="130" t="s">
        <v>451</v>
      </c>
      <c r="D335" s="34" t="s">
        <v>780</v>
      </c>
      <c r="E335" s="35" t="s">
        <v>823</v>
      </c>
      <c r="F335" s="80" t="s">
        <v>704</v>
      </c>
      <c r="G335" s="80">
        <v>1</v>
      </c>
      <c r="H335" s="34">
        <f t="shared" ref="H335:H398" si="6">H334+1</f>
        <v>9</v>
      </c>
      <c r="I335" s="41" t="str">
        <f ca="1">IF(INDIRECT("投資信託振替制度!E13")="","",INDIRECT("投資信託振替制度!E13"))</f>
        <v/>
      </c>
      <c r="J335" s="42"/>
      <c r="K335" s="38" t="s">
        <v>94</v>
      </c>
      <c r="L335" s="80" t="s">
        <v>96</v>
      </c>
      <c r="M335" s="79" t="s">
        <v>882</v>
      </c>
      <c r="N335" s="88"/>
      <c r="O335" s="81" t="s">
        <v>818</v>
      </c>
      <c r="P335" s="39" t="s">
        <v>120</v>
      </c>
      <c r="Q335" s="39" t="s">
        <v>86</v>
      </c>
      <c r="R335" s="39" t="s">
        <v>780</v>
      </c>
      <c r="S335" s="39" t="s">
        <v>780</v>
      </c>
      <c r="T335" s="39" t="s">
        <v>780</v>
      </c>
      <c r="U335" s="78" t="s">
        <v>797</v>
      </c>
      <c r="V335" s="43">
        <v>1</v>
      </c>
      <c r="W335" s="145"/>
    </row>
    <row r="336" spans="1:24" s="128" customFormat="1" ht="26.45" customHeight="1" x14ac:dyDescent="0.15">
      <c r="A336" s="143" t="s">
        <v>754</v>
      </c>
      <c r="B336" s="33">
        <f t="shared" si="5"/>
        <v>324</v>
      </c>
      <c r="C336" s="130" t="s">
        <v>452</v>
      </c>
      <c r="D336" s="34" t="s">
        <v>780</v>
      </c>
      <c r="E336" s="35" t="s">
        <v>809</v>
      </c>
      <c r="F336" s="80" t="s">
        <v>704</v>
      </c>
      <c r="G336" s="80">
        <v>1</v>
      </c>
      <c r="H336" s="34">
        <f t="shared" si="6"/>
        <v>10</v>
      </c>
      <c r="I336" s="41" t="str">
        <f ca="1">IF(INDIRECT("投資信託振替制度!E14")="","",INDIRECT("投資信託振替制度!E14"))</f>
        <v/>
      </c>
      <c r="J336" s="42"/>
      <c r="K336" s="38" t="s">
        <v>94</v>
      </c>
      <c r="L336" s="80" t="s">
        <v>96</v>
      </c>
      <c r="M336" s="79" t="s">
        <v>801</v>
      </c>
      <c r="N336" s="88"/>
      <c r="O336" s="81" t="s">
        <v>802</v>
      </c>
      <c r="P336" s="39" t="s">
        <v>120</v>
      </c>
      <c r="Q336" s="39" t="s">
        <v>86</v>
      </c>
      <c r="R336" s="39" t="s">
        <v>807</v>
      </c>
      <c r="S336" s="39" t="s">
        <v>780</v>
      </c>
      <c r="T336" s="39" t="s">
        <v>807</v>
      </c>
      <c r="U336" s="78" t="s">
        <v>808</v>
      </c>
      <c r="V336" s="43">
        <v>1</v>
      </c>
      <c r="W336" s="145"/>
    </row>
    <row r="337" spans="1:23" s="128" customFormat="1" ht="26.45" customHeight="1" x14ac:dyDescent="0.15">
      <c r="A337" s="143" t="s">
        <v>754</v>
      </c>
      <c r="B337" s="33">
        <f t="shared" si="5"/>
        <v>325</v>
      </c>
      <c r="C337" s="130" t="s">
        <v>453</v>
      </c>
      <c r="D337" s="34" t="s">
        <v>835</v>
      </c>
      <c r="E337" s="35" t="s">
        <v>883</v>
      </c>
      <c r="F337" s="80" t="s">
        <v>704</v>
      </c>
      <c r="G337" s="80">
        <v>1</v>
      </c>
      <c r="H337" s="34">
        <f t="shared" si="6"/>
        <v>11</v>
      </c>
      <c r="I337" s="41" t="str">
        <f ca="1">IF(INDIRECT("投資信託振替制度!E15")="","",INDIRECT("投資信託振替制度!E15"))</f>
        <v/>
      </c>
      <c r="J337" s="42"/>
      <c r="K337" s="38" t="s">
        <v>94</v>
      </c>
      <c r="L337" s="78"/>
      <c r="M337" s="79" t="s">
        <v>884</v>
      </c>
      <c r="N337" s="88" t="s">
        <v>605</v>
      </c>
      <c r="O337" s="81">
        <v>13</v>
      </c>
      <c r="P337" s="39" t="s">
        <v>120</v>
      </c>
      <c r="Q337" s="39" t="s">
        <v>86</v>
      </c>
      <c r="R337" s="39" t="s">
        <v>807</v>
      </c>
      <c r="S337" s="39" t="s">
        <v>807</v>
      </c>
      <c r="T337" s="39" t="s">
        <v>779</v>
      </c>
      <c r="U337" s="78" t="s">
        <v>817</v>
      </c>
      <c r="V337" s="43">
        <v>1</v>
      </c>
      <c r="W337" s="145"/>
    </row>
    <row r="338" spans="1:23" s="128" customFormat="1" ht="26.45" customHeight="1" x14ac:dyDescent="0.15">
      <c r="A338" s="143" t="s">
        <v>754</v>
      </c>
      <c r="B338" s="33">
        <f t="shared" si="5"/>
        <v>326</v>
      </c>
      <c r="C338" s="130" t="s">
        <v>454</v>
      </c>
      <c r="D338" s="34" t="s">
        <v>807</v>
      </c>
      <c r="E338" s="35" t="s">
        <v>823</v>
      </c>
      <c r="F338" s="80" t="s">
        <v>704</v>
      </c>
      <c r="G338" s="80">
        <v>1</v>
      </c>
      <c r="H338" s="34">
        <f t="shared" si="6"/>
        <v>12</v>
      </c>
      <c r="I338" s="41" t="str">
        <f ca="1">IF(INDIRECT("投資信託振替制度!E16")="","",INDIRECT("投資信託振替制度!E16"))</f>
        <v/>
      </c>
      <c r="J338" s="42"/>
      <c r="K338" s="38" t="s">
        <v>94</v>
      </c>
      <c r="L338" s="80" t="s">
        <v>96</v>
      </c>
      <c r="M338" s="79" t="s">
        <v>815</v>
      </c>
      <c r="N338" s="88"/>
      <c r="O338" s="81" t="s">
        <v>885</v>
      </c>
      <c r="P338" s="39" t="s">
        <v>120</v>
      </c>
      <c r="Q338" s="39" t="s">
        <v>86</v>
      </c>
      <c r="R338" s="39" t="s">
        <v>806</v>
      </c>
      <c r="S338" s="39" t="s">
        <v>780</v>
      </c>
      <c r="T338" s="39" t="s">
        <v>807</v>
      </c>
      <c r="U338" s="78" t="s">
        <v>817</v>
      </c>
      <c r="V338" s="43">
        <v>1</v>
      </c>
      <c r="W338" s="145"/>
    </row>
    <row r="339" spans="1:23" s="128" customFormat="1" ht="13.15" customHeight="1" x14ac:dyDescent="0.15">
      <c r="A339" s="143" t="s">
        <v>754</v>
      </c>
      <c r="B339" s="33">
        <f t="shared" si="5"/>
        <v>327</v>
      </c>
      <c r="C339" s="130" t="s">
        <v>455</v>
      </c>
      <c r="D339" s="34" t="s">
        <v>780</v>
      </c>
      <c r="E339" s="35" t="s">
        <v>809</v>
      </c>
      <c r="F339" s="80" t="s">
        <v>704</v>
      </c>
      <c r="G339" s="80">
        <v>1</v>
      </c>
      <c r="H339" s="34">
        <f t="shared" si="6"/>
        <v>13</v>
      </c>
      <c r="I339" s="41"/>
      <c r="J339" s="42"/>
      <c r="K339" s="38"/>
      <c r="L339" s="78"/>
      <c r="M339" s="79"/>
      <c r="N339" s="88"/>
      <c r="O339" s="81"/>
      <c r="P339" s="39" t="s">
        <v>120</v>
      </c>
      <c r="Q339" s="39" t="s">
        <v>86</v>
      </c>
      <c r="R339" s="39" t="s">
        <v>807</v>
      </c>
      <c r="S339" s="39" t="s">
        <v>835</v>
      </c>
      <c r="T339" s="39" t="s">
        <v>835</v>
      </c>
      <c r="U339" s="78" t="s">
        <v>836</v>
      </c>
      <c r="V339" s="43">
        <v>1</v>
      </c>
      <c r="W339" s="145"/>
    </row>
    <row r="340" spans="1:23" s="128" customFormat="1" ht="26.45" customHeight="1" x14ac:dyDescent="0.15">
      <c r="A340" s="143" t="s">
        <v>754</v>
      </c>
      <c r="B340" s="33">
        <f t="shared" si="5"/>
        <v>328</v>
      </c>
      <c r="C340" s="130" t="s">
        <v>456</v>
      </c>
      <c r="D340" s="34" t="s">
        <v>807</v>
      </c>
      <c r="E340" s="35" t="s">
        <v>886</v>
      </c>
      <c r="F340" s="80" t="s">
        <v>704</v>
      </c>
      <c r="G340" s="80">
        <v>1</v>
      </c>
      <c r="H340" s="34">
        <f t="shared" si="6"/>
        <v>14</v>
      </c>
      <c r="I340" s="41" t="str">
        <f ca="1">IF(INDIRECT("投資信託振替制度!E17")="","",INDIRECT("投資信託振替制度!E17"))</f>
        <v/>
      </c>
      <c r="J340" s="42"/>
      <c r="K340" s="38" t="s">
        <v>94</v>
      </c>
      <c r="L340" s="78"/>
      <c r="M340" s="79" t="s">
        <v>815</v>
      </c>
      <c r="N340" s="88" t="s">
        <v>605</v>
      </c>
      <c r="O340" s="81">
        <v>8</v>
      </c>
      <c r="P340" s="39" t="s">
        <v>120</v>
      </c>
      <c r="Q340" s="39" t="s">
        <v>86</v>
      </c>
      <c r="R340" s="39" t="s">
        <v>807</v>
      </c>
      <c r="S340" s="39" t="s">
        <v>780</v>
      </c>
      <c r="T340" s="39" t="s">
        <v>835</v>
      </c>
      <c r="U340" s="78" t="s">
        <v>781</v>
      </c>
      <c r="V340" s="43">
        <v>1</v>
      </c>
      <c r="W340" s="145"/>
    </row>
    <row r="341" spans="1:23" s="128" customFormat="1" ht="26.45" customHeight="1" x14ac:dyDescent="0.15">
      <c r="A341" s="143" t="s">
        <v>754</v>
      </c>
      <c r="B341" s="33">
        <f t="shared" si="5"/>
        <v>329</v>
      </c>
      <c r="C341" s="130" t="s">
        <v>457</v>
      </c>
      <c r="D341" s="34" t="s">
        <v>807</v>
      </c>
      <c r="E341" s="35" t="s">
        <v>823</v>
      </c>
      <c r="F341" s="80" t="s">
        <v>704</v>
      </c>
      <c r="G341" s="80">
        <v>1</v>
      </c>
      <c r="H341" s="34">
        <f t="shared" si="6"/>
        <v>15</v>
      </c>
      <c r="I341" s="41" t="str">
        <f ca="1">IF(INDIRECT("投資信託振替制度!E18")="","",INDIRECT("投資信託振替制度!E18"))</f>
        <v/>
      </c>
      <c r="J341" s="42"/>
      <c r="K341" s="38" t="s">
        <v>94</v>
      </c>
      <c r="L341" s="80" t="s">
        <v>96</v>
      </c>
      <c r="M341" s="79" t="s">
        <v>801</v>
      </c>
      <c r="N341" s="88"/>
      <c r="O341" s="81" t="s">
        <v>818</v>
      </c>
      <c r="P341" s="39" t="s">
        <v>120</v>
      </c>
      <c r="Q341" s="39" t="s">
        <v>86</v>
      </c>
      <c r="R341" s="39" t="s">
        <v>780</v>
      </c>
      <c r="S341" s="39" t="s">
        <v>806</v>
      </c>
      <c r="T341" s="39" t="s">
        <v>780</v>
      </c>
      <c r="U341" s="78" t="s">
        <v>817</v>
      </c>
      <c r="V341" s="43">
        <v>1</v>
      </c>
      <c r="W341" s="145"/>
    </row>
    <row r="342" spans="1:23" s="128" customFormat="1" ht="26.45" customHeight="1" x14ac:dyDescent="0.15">
      <c r="A342" s="143" t="s">
        <v>754</v>
      </c>
      <c r="B342" s="33">
        <f t="shared" si="5"/>
        <v>330</v>
      </c>
      <c r="C342" s="130" t="s">
        <v>458</v>
      </c>
      <c r="D342" s="34" t="s">
        <v>807</v>
      </c>
      <c r="E342" s="35" t="s">
        <v>886</v>
      </c>
      <c r="F342" s="80" t="s">
        <v>704</v>
      </c>
      <c r="G342" s="80">
        <v>1</v>
      </c>
      <c r="H342" s="34">
        <f t="shared" si="6"/>
        <v>16</v>
      </c>
      <c r="I342" s="41" t="str">
        <f ca="1">IF(INDIRECT("投資信託振替制度!K13")="","",INDIRECT("投資信託振替制度!K13"))</f>
        <v/>
      </c>
      <c r="J342" s="42"/>
      <c r="K342" s="38" t="s">
        <v>94</v>
      </c>
      <c r="L342" s="80" t="s">
        <v>96</v>
      </c>
      <c r="M342" s="79" t="s">
        <v>815</v>
      </c>
      <c r="N342" s="88"/>
      <c r="O342" s="81" t="s">
        <v>818</v>
      </c>
      <c r="P342" s="39" t="s">
        <v>120</v>
      </c>
      <c r="Q342" s="39" t="s">
        <v>86</v>
      </c>
      <c r="R342" s="39" t="s">
        <v>806</v>
      </c>
      <c r="S342" s="39" t="s">
        <v>807</v>
      </c>
      <c r="T342" s="39" t="s">
        <v>780</v>
      </c>
      <c r="U342" s="78" t="s">
        <v>817</v>
      </c>
      <c r="V342" s="43">
        <v>1</v>
      </c>
      <c r="W342" s="145"/>
    </row>
    <row r="343" spans="1:23" s="128" customFormat="1" ht="26.45" customHeight="1" x14ac:dyDescent="0.15">
      <c r="A343" s="143" t="s">
        <v>754</v>
      </c>
      <c r="B343" s="33">
        <f t="shared" si="5"/>
        <v>331</v>
      </c>
      <c r="C343" s="130" t="s">
        <v>459</v>
      </c>
      <c r="D343" s="34" t="s">
        <v>807</v>
      </c>
      <c r="E343" s="35" t="s">
        <v>809</v>
      </c>
      <c r="F343" s="80" t="s">
        <v>704</v>
      </c>
      <c r="G343" s="80">
        <v>1</v>
      </c>
      <c r="H343" s="34">
        <f t="shared" si="6"/>
        <v>17</v>
      </c>
      <c r="I343" s="41" t="str">
        <f ca="1">IF(INDIRECT("投資信託振替制度!K14")="","",INDIRECT("投資信託振替制度!K14"))</f>
        <v/>
      </c>
      <c r="J343" s="42"/>
      <c r="K343" s="38" t="s">
        <v>94</v>
      </c>
      <c r="L343" s="80" t="s">
        <v>96</v>
      </c>
      <c r="M343" s="79" t="s">
        <v>815</v>
      </c>
      <c r="N343" s="88"/>
      <c r="O343" s="81" t="s">
        <v>802</v>
      </c>
      <c r="P343" s="39" t="s">
        <v>120</v>
      </c>
      <c r="Q343" s="39" t="s">
        <v>86</v>
      </c>
      <c r="R343" s="39" t="s">
        <v>780</v>
      </c>
      <c r="S343" s="39" t="s">
        <v>807</v>
      </c>
      <c r="T343" s="39" t="s">
        <v>807</v>
      </c>
      <c r="U343" s="78" t="s">
        <v>817</v>
      </c>
      <c r="V343" s="43">
        <v>1</v>
      </c>
      <c r="W343" s="145"/>
    </row>
    <row r="344" spans="1:23" s="128" customFormat="1" ht="26.45" customHeight="1" x14ac:dyDescent="0.15">
      <c r="A344" s="143" t="s">
        <v>754</v>
      </c>
      <c r="B344" s="33">
        <f t="shared" si="5"/>
        <v>332</v>
      </c>
      <c r="C344" s="130" t="s">
        <v>460</v>
      </c>
      <c r="D344" s="34" t="s">
        <v>807</v>
      </c>
      <c r="E344" s="35" t="s">
        <v>832</v>
      </c>
      <c r="F344" s="80" t="s">
        <v>704</v>
      </c>
      <c r="G344" s="80">
        <v>1</v>
      </c>
      <c r="H344" s="34">
        <f t="shared" si="6"/>
        <v>18</v>
      </c>
      <c r="I344" s="41" t="str">
        <f ca="1">IF(INDIRECT("投資信託振替制度!K15")="","",INDIRECT("投資信託振替制度!K15"))</f>
        <v/>
      </c>
      <c r="J344" s="42"/>
      <c r="K344" s="38" t="s">
        <v>94</v>
      </c>
      <c r="L344" s="78"/>
      <c r="M344" s="79" t="s">
        <v>815</v>
      </c>
      <c r="N344" s="88" t="s">
        <v>605</v>
      </c>
      <c r="O344" s="81">
        <v>13</v>
      </c>
      <c r="P344" s="39" t="s">
        <v>120</v>
      </c>
      <c r="Q344" s="39" t="s">
        <v>86</v>
      </c>
      <c r="R344" s="39" t="s">
        <v>807</v>
      </c>
      <c r="S344" s="39" t="s">
        <v>806</v>
      </c>
      <c r="T344" s="39" t="s">
        <v>807</v>
      </c>
      <c r="U344" s="78" t="s">
        <v>817</v>
      </c>
      <c r="V344" s="43">
        <v>1</v>
      </c>
      <c r="W344" s="145"/>
    </row>
    <row r="345" spans="1:23" s="128" customFormat="1" ht="26.45" customHeight="1" x14ac:dyDescent="0.15">
      <c r="A345" s="143" t="s">
        <v>754</v>
      </c>
      <c r="B345" s="33">
        <f t="shared" si="5"/>
        <v>333</v>
      </c>
      <c r="C345" s="130" t="s">
        <v>461</v>
      </c>
      <c r="D345" s="34" t="s">
        <v>780</v>
      </c>
      <c r="E345" s="35" t="s">
        <v>809</v>
      </c>
      <c r="F345" s="80" t="s">
        <v>704</v>
      </c>
      <c r="G345" s="80">
        <v>1</v>
      </c>
      <c r="H345" s="34">
        <f t="shared" si="6"/>
        <v>19</v>
      </c>
      <c r="I345" s="41" t="str">
        <f ca="1">IF(INDIRECT("投資信託振替制度!K16")="","",INDIRECT("投資信託振替制度!K16"))</f>
        <v/>
      </c>
      <c r="J345" s="42"/>
      <c r="K345" s="38" t="s">
        <v>94</v>
      </c>
      <c r="L345" s="80" t="s">
        <v>96</v>
      </c>
      <c r="M345" s="79" t="s">
        <v>801</v>
      </c>
      <c r="N345" s="88"/>
      <c r="O345" s="81" t="s">
        <v>885</v>
      </c>
      <c r="P345" s="39" t="s">
        <v>120</v>
      </c>
      <c r="Q345" s="39" t="s">
        <v>86</v>
      </c>
      <c r="R345" s="39" t="s">
        <v>807</v>
      </c>
      <c r="S345" s="39" t="s">
        <v>806</v>
      </c>
      <c r="T345" s="39" t="s">
        <v>807</v>
      </c>
      <c r="U345" s="78" t="s">
        <v>817</v>
      </c>
      <c r="V345" s="43">
        <v>1</v>
      </c>
      <c r="W345" s="145"/>
    </row>
    <row r="346" spans="1:23" s="128" customFormat="1" ht="13.15" customHeight="1" x14ac:dyDescent="0.15">
      <c r="A346" s="143" t="s">
        <v>754</v>
      </c>
      <c r="B346" s="33">
        <f t="shared" si="5"/>
        <v>334</v>
      </c>
      <c r="C346" s="130" t="s">
        <v>462</v>
      </c>
      <c r="D346" s="34" t="s">
        <v>807</v>
      </c>
      <c r="E346" s="35" t="s">
        <v>886</v>
      </c>
      <c r="F346" s="80" t="s">
        <v>704</v>
      </c>
      <c r="G346" s="80">
        <v>1</v>
      </c>
      <c r="H346" s="34">
        <f t="shared" si="6"/>
        <v>20</v>
      </c>
      <c r="I346" s="41"/>
      <c r="J346" s="42"/>
      <c r="K346" s="38"/>
      <c r="L346" s="78"/>
      <c r="M346" s="79"/>
      <c r="N346" s="88"/>
      <c r="O346" s="81"/>
      <c r="P346" s="39" t="s">
        <v>120</v>
      </c>
      <c r="Q346" s="39" t="s">
        <v>86</v>
      </c>
      <c r="R346" s="39" t="s">
        <v>780</v>
      </c>
      <c r="S346" s="39" t="s">
        <v>780</v>
      </c>
      <c r="T346" s="39" t="s">
        <v>780</v>
      </c>
      <c r="U346" s="78" t="s">
        <v>781</v>
      </c>
      <c r="V346" s="43">
        <v>1</v>
      </c>
      <c r="W346" s="145"/>
    </row>
    <row r="347" spans="1:23" s="128" customFormat="1" ht="26.45" customHeight="1" x14ac:dyDescent="0.15">
      <c r="A347" s="143" t="s">
        <v>754</v>
      </c>
      <c r="B347" s="33">
        <f t="shared" si="5"/>
        <v>335</v>
      </c>
      <c r="C347" s="130" t="s">
        <v>463</v>
      </c>
      <c r="D347" s="34" t="s">
        <v>835</v>
      </c>
      <c r="E347" s="35" t="s">
        <v>886</v>
      </c>
      <c r="F347" s="80" t="s">
        <v>704</v>
      </c>
      <c r="G347" s="80">
        <v>1</v>
      </c>
      <c r="H347" s="34">
        <f t="shared" si="6"/>
        <v>21</v>
      </c>
      <c r="I347" s="41" t="str">
        <f ca="1">IF(INDIRECT("投資信託振替制度!K17")="","",INDIRECT("投資信託振替制度!K17"))</f>
        <v/>
      </c>
      <c r="J347" s="42"/>
      <c r="K347" s="38" t="s">
        <v>94</v>
      </c>
      <c r="L347" s="78"/>
      <c r="M347" s="79" t="s">
        <v>815</v>
      </c>
      <c r="N347" s="88" t="s">
        <v>605</v>
      </c>
      <c r="O347" s="81">
        <v>8</v>
      </c>
      <c r="P347" s="39" t="s">
        <v>120</v>
      </c>
      <c r="Q347" s="39" t="s">
        <v>86</v>
      </c>
      <c r="R347" s="39" t="s">
        <v>807</v>
      </c>
      <c r="S347" s="39" t="s">
        <v>780</v>
      </c>
      <c r="T347" s="39" t="s">
        <v>807</v>
      </c>
      <c r="U347" s="78" t="s">
        <v>817</v>
      </c>
      <c r="V347" s="43">
        <v>1</v>
      </c>
      <c r="W347" s="145"/>
    </row>
    <row r="348" spans="1:23" s="128" customFormat="1" ht="26.45" customHeight="1" x14ac:dyDescent="0.15">
      <c r="A348" s="143" t="s">
        <v>754</v>
      </c>
      <c r="B348" s="33">
        <f t="shared" si="5"/>
        <v>336</v>
      </c>
      <c r="C348" s="130" t="s">
        <v>464</v>
      </c>
      <c r="D348" s="34" t="s">
        <v>835</v>
      </c>
      <c r="E348" s="35" t="s">
        <v>886</v>
      </c>
      <c r="F348" s="80" t="s">
        <v>704</v>
      </c>
      <c r="G348" s="80">
        <v>1</v>
      </c>
      <c r="H348" s="34">
        <f t="shared" si="6"/>
        <v>22</v>
      </c>
      <c r="I348" s="41" t="str">
        <f ca="1">IF(INDIRECT("投資信託振替制度!K18")="","",INDIRECT("投資信託振替制度!K18"))</f>
        <v/>
      </c>
      <c r="J348" s="42"/>
      <c r="K348" s="38" t="s">
        <v>94</v>
      </c>
      <c r="L348" s="80" t="s">
        <v>96</v>
      </c>
      <c r="M348" s="79" t="s">
        <v>815</v>
      </c>
      <c r="N348" s="88"/>
      <c r="O348" s="81" t="s">
        <v>825</v>
      </c>
      <c r="P348" s="39" t="s">
        <v>120</v>
      </c>
      <c r="Q348" s="39" t="s">
        <v>86</v>
      </c>
      <c r="R348" s="39" t="s">
        <v>806</v>
      </c>
      <c r="S348" s="39" t="s">
        <v>807</v>
      </c>
      <c r="T348" s="39" t="s">
        <v>806</v>
      </c>
      <c r="U348" s="78" t="s">
        <v>781</v>
      </c>
      <c r="V348" s="43">
        <v>1</v>
      </c>
      <c r="W348" s="145"/>
    </row>
    <row r="349" spans="1:23" s="128" customFormat="1" ht="26.45" customHeight="1" x14ac:dyDescent="0.15">
      <c r="A349" s="143" t="s">
        <v>754</v>
      </c>
      <c r="B349" s="33">
        <f t="shared" si="5"/>
        <v>337</v>
      </c>
      <c r="C349" s="130" t="s">
        <v>465</v>
      </c>
      <c r="D349" s="34" t="s">
        <v>780</v>
      </c>
      <c r="E349" s="35" t="s">
        <v>809</v>
      </c>
      <c r="F349" s="80" t="s">
        <v>704</v>
      </c>
      <c r="G349" s="80">
        <v>1</v>
      </c>
      <c r="H349" s="34">
        <f t="shared" si="6"/>
        <v>23</v>
      </c>
      <c r="I349" s="41" t="str">
        <f ca="1">IF(INDIRECT("投資信託振替制度!E22")="","",INDIRECT("投資信託振替制度!E22"))</f>
        <v/>
      </c>
      <c r="J349" s="42"/>
      <c r="K349" s="38" t="s">
        <v>94</v>
      </c>
      <c r="L349" s="80" t="s">
        <v>96</v>
      </c>
      <c r="M349" s="79" t="s">
        <v>826</v>
      </c>
      <c r="N349" s="88"/>
      <c r="O349" s="81" t="s">
        <v>818</v>
      </c>
      <c r="P349" s="39" t="s">
        <v>120</v>
      </c>
      <c r="Q349" s="39" t="s">
        <v>86</v>
      </c>
      <c r="R349" s="39" t="s">
        <v>806</v>
      </c>
      <c r="S349" s="39" t="s">
        <v>806</v>
      </c>
      <c r="T349" s="39" t="s">
        <v>807</v>
      </c>
      <c r="U349" s="78" t="s">
        <v>781</v>
      </c>
      <c r="V349" s="43">
        <v>1</v>
      </c>
      <c r="W349" s="145"/>
    </row>
    <row r="350" spans="1:23" s="128" customFormat="1" ht="26.45" customHeight="1" x14ac:dyDescent="0.15">
      <c r="A350" s="143" t="s">
        <v>754</v>
      </c>
      <c r="B350" s="33">
        <f t="shared" si="5"/>
        <v>338</v>
      </c>
      <c r="C350" s="130" t="s">
        <v>466</v>
      </c>
      <c r="D350" s="34" t="s">
        <v>835</v>
      </c>
      <c r="E350" s="35" t="s">
        <v>886</v>
      </c>
      <c r="F350" s="80" t="s">
        <v>704</v>
      </c>
      <c r="G350" s="80">
        <v>1</v>
      </c>
      <c r="H350" s="34">
        <f t="shared" si="6"/>
        <v>24</v>
      </c>
      <c r="I350" s="41" t="str">
        <f ca="1">IF(INDIRECT("投資信託振替制度!E23")="","",INDIRECT("投資信託振替制度!E23"))</f>
        <v/>
      </c>
      <c r="J350" s="42"/>
      <c r="K350" s="38" t="s">
        <v>94</v>
      </c>
      <c r="L350" s="80" t="s">
        <v>96</v>
      </c>
      <c r="M350" s="79" t="s">
        <v>815</v>
      </c>
      <c r="N350" s="88"/>
      <c r="O350" s="81" t="s">
        <v>818</v>
      </c>
      <c r="P350" s="39" t="s">
        <v>120</v>
      </c>
      <c r="Q350" s="39" t="s">
        <v>86</v>
      </c>
      <c r="R350" s="39" t="s">
        <v>807</v>
      </c>
      <c r="S350" s="39" t="s">
        <v>807</v>
      </c>
      <c r="T350" s="39" t="s">
        <v>807</v>
      </c>
      <c r="U350" s="78" t="s">
        <v>817</v>
      </c>
      <c r="V350" s="43">
        <v>1</v>
      </c>
      <c r="W350" s="145"/>
    </row>
    <row r="351" spans="1:23" s="128" customFormat="1" ht="26.45" customHeight="1" x14ac:dyDescent="0.15">
      <c r="A351" s="143" t="s">
        <v>754</v>
      </c>
      <c r="B351" s="33">
        <f t="shared" si="5"/>
        <v>339</v>
      </c>
      <c r="C351" s="130" t="s">
        <v>467</v>
      </c>
      <c r="D351" s="34" t="s">
        <v>780</v>
      </c>
      <c r="E351" s="35" t="s">
        <v>809</v>
      </c>
      <c r="F351" s="80" t="s">
        <v>704</v>
      </c>
      <c r="G351" s="80">
        <v>1</v>
      </c>
      <c r="H351" s="34">
        <f t="shared" si="6"/>
        <v>25</v>
      </c>
      <c r="I351" s="41" t="str">
        <f ca="1">IF(INDIRECT("投資信託振替制度!E24")="","",INDIRECT("投資信託振替制度!E24"))</f>
        <v/>
      </c>
      <c r="J351" s="42"/>
      <c r="K351" s="38" t="s">
        <v>94</v>
      </c>
      <c r="L351" s="78"/>
      <c r="M351" s="79" t="s">
        <v>815</v>
      </c>
      <c r="N351" s="88" t="s">
        <v>605</v>
      </c>
      <c r="O351" s="81">
        <v>13</v>
      </c>
      <c r="P351" s="39" t="s">
        <v>120</v>
      </c>
      <c r="Q351" s="39" t="s">
        <v>86</v>
      </c>
      <c r="R351" s="39" t="s">
        <v>835</v>
      </c>
      <c r="S351" s="39" t="s">
        <v>780</v>
      </c>
      <c r="T351" s="39" t="s">
        <v>807</v>
      </c>
      <c r="U351" s="78" t="s">
        <v>781</v>
      </c>
      <c r="V351" s="43">
        <v>1</v>
      </c>
      <c r="W351" s="145"/>
    </row>
    <row r="352" spans="1:23" s="128" customFormat="1" ht="26.45" customHeight="1" x14ac:dyDescent="0.15">
      <c r="A352" s="143" t="s">
        <v>754</v>
      </c>
      <c r="B352" s="33">
        <f t="shared" si="5"/>
        <v>340</v>
      </c>
      <c r="C352" s="130" t="s">
        <v>468</v>
      </c>
      <c r="D352" s="34" t="s">
        <v>835</v>
      </c>
      <c r="E352" s="35" t="s">
        <v>809</v>
      </c>
      <c r="F352" s="80" t="s">
        <v>704</v>
      </c>
      <c r="G352" s="80">
        <v>1</v>
      </c>
      <c r="H352" s="34">
        <f t="shared" si="6"/>
        <v>26</v>
      </c>
      <c r="I352" s="41" t="str">
        <f ca="1">IF(INDIRECT("投資信託振替制度!E25")="","",INDIRECT("投資信託振替制度!E25"))</f>
        <v/>
      </c>
      <c r="J352" s="42"/>
      <c r="K352" s="38" t="s">
        <v>94</v>
      </c>
      <c r="L352" s="80" t="s">
        <v>96</v>
      </c>
      <c r="M352" s="79" t="s">
        <v>815</v>
      </c>
      <c r="N352" s="88"/>
      <c r="O352" s="81" t="s">
        <v>885</v>
      </c>
      <c r="P352" s="39" t="s">
        <v>120</v>
      </c>
      <c r="Q352" s="39" t="s">
        <v>86</v>
      </c>
      <c r="R352" s="39" t="s">
        <v>835</v>
      </c>
      <c r="S352" s="39" t="s">
        <v>806</v>
      </c>
      <c r="T352" s="39" t="s">
        <v>780</v>
      </c>
      <c r="U352" s="78" t="s">
        <v>836</v>
      </c>
      <c r="V352" s="43">
        <v>1</v>
      </c>
      <c r="W352" s="145"/>
    </row>
    <row r="353" spans="1:23" s="128" customFormat="1" ht="13.15" customHeight="1" x14ac:dyDescent="0.15">
      <c r="A353" s="143" t="s">
        <v>754</v>
      </c>
      <c r="B353" s="33">
        <f t="shared" si="5"/>
        <v>341</v>
      </c>
      <c r="C353" s="130" t="s">
        <v>469</v>
      </c>
      <c r="D353" s="34" t="s">
        <v>780</v>
      </c>
      <c r="E353" s="35" t="s">
        <v>823</v>
      </c>
      <c r="F353" s="80" t="s">
        <v>704</v>
      </c>
      <c r="G353" s="80">
        <v>1</v>
      </c>
      <c r="H353" s="34">
        <f t="shared" si="6"/>
        <v>27</v>
      </c>
      <c r="I353" s="41"/>
      <c r="J353" s="42"/>
      <c r="K353" s="38"/>
      <c r="L353" s="78"/>
      <c r="M353" s="79"/>
      <c r="N353" s="88"/>
      <c r="O353" s="81"/>
      <c r="P353" s="39" t="s">
        <v>120</v>
      </c>
      <c r="Q353" s="39" t="s">
        <v>86</v>
      </c>
      <c r="R353" s="39" t="s">
        <v>780</v>
      </c>
      <c r="S353" s="39" t="s">
        <v>835</v>
      </c>
      <c r="T353" s="39" t="s">
        <v>807</v>
      </c>
      <c r="U353" s="78" t="s">
        <v>781</v>
      </c>
      <c r="V353" s="43">
        <v>1</v>
      </c>
      <c r="W353" s="145"/>
    </row>
    <row r="354" spans="1:23" s="128" customFormat="1" ht="26.45" customHeight="1" x14ac:dyDescent="0.15">
      <c r="A354" s="143" t="s">
        <v>754</v>
      </c>
      <c r="B354" s="33">
        <f t="shared" si="5"/>
        <v>342</v>
      </c>
      <c r="C354" s="130" t="s">
        <v>470</v>
      </c>
      <c r="D354" s="34" t="s">
        <v>780</v>
      </c>
      <c r="E354" s="35" t="s">
        <v>823</v>
      </c>
      <c r="F354" s="80" t="s">
        <v>704</v>
      </c>
      <c r="G354" s="80">
        <v>1</v>
      </c>
      <c r="H354" s="34">
        <f t="shared" si="6"/>
        <v>28</v>
      </c>
      <c r="I354" s="41" t="str">
        <f ca="1">IF(INDIRECT("投資信託振替制度!E26")="","",INDIRECT("投資信託振替制度!E26"))</f>
        <v/>
      </c>
      <c r="J354" s="42"/>
      <c r="K354" s="38" t="s">
        <v>94</v>
      </c>
      <c r="L354" s="78"/>
      <c r="M354" s="79" t="s">
        <v>884</v>
      </c>
      <c r="N354" s="88" t="s">
        <v>605</v>
      </c>
      <c r="O354" s="81">
        <v>8</v>
      </c>
      <c r="P354" s="39" t="s">
        <v>120</v>
      </c>
      <c r="Q354" s="39" t="s">
        <v>86</v>
      </c>
      <c r="R354" s="39" t="s">
        <v>835</v>
      </c>
      <c r="S354" s="39" t="s">
        <v>835</v>
      </c>
      <c r="T354" s="39" t="s">
        <v>835</v>
      </c>
      <c r="U354" s="78" t="s">
        <v>836</v>
      </c>
      <c r="V354" s="43">
        <v>1</v>
      </c>
      <c r="W354" s="145"/>
    </row>
    <row r="355" spans="1:23" s="128" customFormat="1" ht="26.45" customHeight="1" x14ac:dyDescent="0.15">
      <c r="A355" s="143" t="s">
        <v>754</v>
      </c>
      <c r="B355" s="33">
        <f t="shared" si="5"/>
        <v>343</v>
      </c>
      <c r="C355" s="130" t="s">
        <v>471</v>
      </c>
      <c r="D355" s="34" t="s">
        <v>807</v>
      </c>
      <c r="E355" s="35" t="s">
        <v>886</v>
      </c>
      <c r="F355" s="80" t="s">
        <v>704</v>
      </c>
      <c r="G355" s="80">
        <v>1</v>
      </c>
      <c r="H355" s="34">
        <f t="shared" si="6"/>
        <v>29</v>
      </c>
      <c r="I355" s="41" t="str">
        <f ca="1">IF(INDIRECT("投資信託振替制度!E27")="","",INDIRECT("投資信託振替制度!E27"))</f>
        <v/>
      </c>
      <c r="J355" s="42"/>
      <c r="K355" s="38" t="s">
        <v>94</v>
      </c>
      <c r="L355" s="80" t="s">
        <v>96</v>
      </c>
      <c r="M355" s="79" t="s">
        <v>801</v>
      </c>
      <c r="N355" s="88"/>
      <c r="O355" s="81" t="s">
        <v>818</v>
      </c>
      <c r="P355" s="39" t="s">
        <v>120</v>
      </c>
      <c r="Q355" s="39" t="s">
        <v>86</v>
      </c>
      <c r="R355" s="39" t="s">
        <v>806</v>
      </c>
      <c r="S355" s="39" t="s">
        <v>807</v>
      </c>
      <c r="T355" s="39" t="s">
        <v>780</v>
      </c>
      <c r="U355" s="78" t="s">
        <v>781</v>
      </c>
      <c r="V355" s="43">
        <v>1</v>
      </c>
      <c r="W355" s="145"/>
    </row>
    <row r="356" spans="1:23" s="128" customFormat="1" ht="26.45" customHeight="1" x14ac:dyDescent="0.15">
      <c r="A356" s="143" t="s">
        <v>754</v>
      </c>
      <c r="B356" s="33">
        <f t="shared" si="5"/>
        <v>344</v>
      </c>
      <c r="C356" s="130" t="s">
        <v>472</v>
      </c>
      <c r="D356" s="34" t="s">
        <v>807</v>
      </c>
      <c r="E356" s="35" t="s">
        <v>809</v>
      </c>
      <c r="F356" s="80" t="s">
        <v>704</v>
      </c>
      <c r="G356" s="80">
        <v>1</v>
      </c>
      <c r="H356" s="34">
        <f t="shared" si="6"/>
        <v>30</v>
      </c>
      <c r="I356" s="41" t="str">
        <f ca="1">IF(INDIRECT("投資信託振替制度!K22")="","",INDIRECT("投資信託振替制度!K22"))</f>
        <v/>
      </c>
      <c r="J356" s="42"/>
      <c r="K356" s="38" t="s">
        <v>94</v>
      </c>
      <c r="L356" s="80" t="s">
        <v>96</v>
      </c>
      <c r="M356" s="79" t="s">
        <v>801</v>
      </c>
      <c r="N356" s="88"/>
      <c r="O356" s="81" t="s">
        <v>818</v>
      </c>
      <c r="P356" s="39" t="s">
        <v>120</v>
      </c>
      <c r="Q356" s="39" t="s">
        <v>86</v>
      </c>
      <c r="R356" s="39" t="s">
        <v>806</v>
      </c>
      <c r="S356" s="39" t="s">
        <v>780</v>
      </c>
      <c r="T356" s="39" t="s">
        <v>807</v>
      </c>
      <c r="U356" s="78" t="s">
        <v>781</v>
      </c>
      <c r="V356" s="43">
        <v>1</v>
      </c>
      <c r="W356" s="145"/>
    </row>
    <row r="357" spans="1:23" s="128" customFormat="1" ht="26.45" customHeight="1" x14ac:dyDescent="0.15">
      <c r="A357" s="143" t="s">
        <v>754</v>
      </c>
      <c r="B357" s="33">
        <f t="shared" si="5"/>
        <v>345</v>
      </c>
      <c r="C357" s="130" t="s">
        <v>473</v>
      </c>
      <c r="D357" s="34" t="s">
        <v>835</v>
      </c>
      <c r="E357" s="35" t="s">
        <v>886</v>
      </c>
      <c r="F357" s="80" t="s">
        <v>704</v>
      </c>
      <c r="G357" s="80">
        <v>1</v>
      </c>
      <c r="H357" s="34">
        <f t="shared" si="6"/>
        <v>31</v>
      </c>
      <c r="I357" s="41" t="str">
        <f ca="1">IF(INDIRECT("投資信託振替制度!K23")="","",INDIRECT("投資信託振替制度!K23"))</f>
        <v/>
      </c>
      <c r="J357" s="42"/>
      <c r="K357" s="38" t="s">
        <v>94</v>
      </c>
      <c r="L357" s="80" t="s">
        <v>96</v>
      </c>
      <c r="M357" s="79" t="s">
        <v>884</v>
      </c>
      <c r="N357" s="88"/>
      <c r="O357" s="81" t="s">
        <v>802</v>
      </c>
      <c r="P357" s="39" t="s">
        <v>120</v>
      </c>
      <c r="Q357" s="39" t="s">
        <v>86</v>
      </c>
      <c r="R357" s="39" t="s">
        <v>807</v>
      </c>
      <c r="S357" s="39" t="s">
        <v>807</v>
      </c>
      <c r="T357" s="39" t="s">
        <v>807</v>
      </c>
      <c r="U357" s="78" t="s">
        <v>808</v>
      </c>
      <c r="V357" s="43">
        <v>1</v>
      </c>
      <c r="W357" s="145"/>
    </row>
    <row r="358" spans="1:23" s="128" customFormat="1" ht="26.45" customHeight="1" x14ac:dyDescent="0.15">
      <c r="A358" s="143" t="s">
        <v>754</v>
      </c>
      <c r="B358" s="33">
        <f t="shared" si="5"/>
        <v>346</v>
      </c>
      <c r="C358" s="130" t="s">
        <v>474</v>
      </c>
      <c r="D358" s="34" t="s">
        <v>780</v>
      </c>
      <c r="E358" s="35" t="s">
        <v>886</v>
      </c>
      <c r="F358" s="80" t="s">
        <v>704</v>
      </c>
      <c r="G358" s="80">
        <v>1</v>
      </c>
      <c r="H358" s="34">
        <f t="shared" si="6"/>
        <v>32</v>
      </c>
      <c r="I358" s="41" t="str">
        <f ca="1">IF(INDIRECT("投資信託振替制度!K24")="","",INDIRECT("投資信託振替制度!K24"))</f>
        <v/>
      </c>
      <c r="J358" s="42"/>
      <c r="K358" s="38" t="s">
        <v>94</v>
      </c>
      <c r="L358" s="78"/>
      <c r="M358" s="79" t="s">
        <v>801</v>
      </c>
      <c r="N358" s="88" t="s">
        <v>605</v>
      </c>
      <c r="O358" s="81">
        <v>13</v>
      </c>
      <c r="P358" s="39" t="s">
        <v>120</v>
      </c>
      <c r="Q358" s="39" t="s">
        <v>86</v>
      </c>
      <c r="R358" s="39" t="s">
        <v>806</v>
      </c>
      <c r="S358" s="39" t="s">
        <v>806</v>
      </c>
      <c r="T358" s="39" t="s">
        <v>780</v>
      </c>
      <c r="U358" s="78" t="s">
        <v>836</v>
      </c>
      <c r="V358" s="43">
        <v>1</v>
      </c>
      <c r="W358" s="145"/>
    </row>
    <row r="359" spans="1:23" s="128" customFormat="1" ht="26.45" customHeight="1" x14ac:dyDescent="0.15">
      <c r="A359" s="143" t="s">
        <v>754</v>
      </c>
      <c r="B359" s="33">
        <f t="shared" si="5"/>
        <v>347</v>
      </c>
      <c r="C359" s="130" t="s">
        <v>475</v>
      </c>
      <c r="D359" s="34" t="s">
        <v>835</v>
      </c>
      <c r="E359" s="35" t="s">
        <v>809</v>
      </c>
      <c r="F359" s="80" t="s">
        <v>704</v>
      </c>
      <c r="G359" s="80">
        <v>1</v>
      </c>
      <c r="H359" s="34">
        <f t="shared" si="6"/>
        <v>33</v>
      </c>
      <c r="I359" s="41" t="str">
        <f ca="1">IF(INDIRECT("投資信託振替制度!K25")="","",INDIRECT("投資信託振替制度!K25"))</f>
        <v/>
      </c>
      <c r="J359" s="42"/>
      <c r="K359" s="38" t="s">
        <v>94</v>
      </c>
      <c r="L359" s="80" t="s">
        <v>96</v>
      </c>
      <c r="M359" s="79" t="s">
        <v>801</v>
      </c>
      <c r="N359" s="88"/>
      <c r="O359" s="81" t="s">
        <v>825</v>
      </c>
      <c r="P359" s="39" t="s">
        <v>120</v>
      </c>
      <c r="Q359" s="39" t="s">
        <v>86</v>
      </c>
      <c r="R359" s="39" t="s">
        <v>807</v>
      </c>
      <c r="S359" s="39" t="s">
        <v>780</v>
      </c>
      <c r="T359" s="39" t="s">
        <v>780</v>
      </c>
      <c r="U359" s="78" t="s">
        <v>817</v>
      </c>
      <c r="V359" s="43">
        <v>1</v>
      </c>
      <c r="W359" s="145"/>
    </row>
    <row r="360" spans="1:23" s="128" customFormat="1" ht="13.15" customHeight="1" x14ac:dyDescent="0.15">
      <c r="A360" s="143" t="s">
        <v>754</v>
      </c>
      <c r="B360" s="33">
        <f t="shared" si="5"/>
        <v>348</v>
      </c>
      <c r="C360" s="130" t="s">
        <v>476</v>
      </c>
      <c r="D360" s="34" t="s">
        <v>807</v>
      </c>
      <c r="E360" s="35" t="s">
        <v>823</v>
      </c>
      <c r="F360" s="80" t="s">
        <v>704</v>
      </c>
      <c r="G360" s="80">
        <v>1</v>
      </c>
      <c r="H360" s="34">
        <f t="shared" si="6"/>
        <v>34</v>
      </c>
      <c r="I360" s="41"/>
      <c r="J360" s="42"/>
      <c r="K360" s="38"/>
      <c r="L360" s="78"/>
      <c r="M360" s="79"/>
      <c r="N360" s="88"/>
      <c r="O360" s="81"/>
      <c r="P360" s="39" t="s">
        <v>120</v>
      </c>
      <c r="Q360" s="39" t="s">
        <v>86</v>
      </c>
      <c r="R360" s="39" t="s">
        <v>807</v>
      </c>
      <c r="S360" s="39" t="s">
        <v>807</v>
      </c>
      <c r="T360" s="39" t="s">
        <v>807</v>
      </c>
      <c r="U360" s="78" t="s">
        <v>817</v>
      </c>
      <c r="V360" s="43">
        <v>1</v>
      </c>
      <c r="W360" s="145"/>
    </row>
    <row r="361" spans="1:23" s="128" customFormat="1" ht="26.45" customHeight="1" x14ac:dyDescent="0.15">
      <c r="A361" s="143" t="s">
        <v>754</v>
      </c>
      <c r="B361" s="33">
        <f t="shared" si="5"/>
        <v>349</v>
      </c>
      <c r="C361" s="130" t="s">
        <v>477</v>
      </c>
      <c r="D361" s="34" t="s">
        <v>807</v>
      </c>
      <c r="E361" s="35" t="s">
        <v>886</v>
      </c>
      <c r="F361" s="80" t="s">
        <v>704</v>
      </c>
      <c r="G361" s="80">
        <v>1</v>
      </c>
      <c r="H361" s="34">
        <f t="shared" si="6"/>
        <v>35</v>
      </c>
      <c r="I361" s="41" t="str">
        <f ca="1">IF(INDIRECT("投資信託振替制度!K26")="","",INDIRECT("投資信託振替制度!K26"))</f>
        <v/>
      </c>
      <c r="J361" s="42"/>
      <c r="K361" s="38" t="s">
        <v>94</v>
      </c>
      <c r="L361" s="78"/>
      <c r="M361" s="79" t="s">
        <v>815</v>
      </c>
      <c r="N361" s="88" t="s">
        <v>605</v>
      </c>
      <c r="O361" s="81">
        <v>8</v>
      </c>
      <c r="P361" s="39" t="s">
        <v>120</v>
      </c>
      <c r="Q361" s="39" t="s">
        <v>86</v>
      </c>
      <c r="R361" s="39" t="s">
        <v>807</v>
      </c>
      <c r="S361" s="39" t="s">
        <v>780</v>
      </c>
      <c r="T361" s="39" t="s">
        <v>807</v>
      </c>
      <c r="U361" s="78" t="s">
        <v>781</v>
      </c>
      <c r="V361" s="43">
        <v>1</v>
      </c>
      <c r="W361" s="145"/>
    </row>
    <row r="362" spans="1:23" s="128" customFormat="1" ht="26.45" customHeight="1" x14ac:dyDescent="0.15">
      <c r="A362" s="143" t="s">
        <v>754</v>
      </c>
      <c r="B362" s="33">
        <f t="shared" si="5"/>
        <v>350</v>
      </c>
      <c r="C362" s="130" t="s">
        <v>478</v>
      </c>
      <c r="D362" s="34" t="s">
        <v>780</v>
      </c>
      <c r="E362" s="35" t="s">
        <v>886</v>
      </c>
      <c r="F362" s="80" t="s">
        <v>704</v>
      </c>
      <c r="G362" s="80">
        <v>1</v>
      </c>
      <c r="H362" s="34">
        <f t="shared" si="6"/>
        <v>36</v>
      </c>
      <c r="I362" s="41" t="str">
        <f ca="1">IF(INDIRECT("投資信託振替制度!K27")="","",INDIRECT("投資信託振替制度!K27"))</f>
        <v/>
      </c>
      <c r="J362" s="42"/>
      <c r="K362" s="38" t="s">
        <v>94</v>
      </c>
      <c r="L362" s="80" t="s">
        <v>96</v>
      </c>
      <c r="M362" s="79" t="s">
        <v>826</v>
      </c>
      <c r="N362" s="88"/>
      <c r="O362" s="81" t="s">
        <v>885</v>
      </c>
      <c r="P362" s="39" t="s">
        <v>120</v>
      </c>
      <c r="Q362" s="39" t="s">
        <v>86</v>
      </c>
      <c r="R362" s="39" t="s">
        <v>835</v>
      </c>
      <c r="S362" s="39" t="s">
        <v>807</v>
      </c>
      <c r="T362" s="39" t="s">
        <v>807</v>
      </c>
      <c r="U362" s="78" t="s">
        <v>817</v>
      </c>
      <c r="V362" s="43">
        <v>1</v>
      </c>
      <c r="W362" s="145"/>
    </row>
    <row r="363" spans="1:23" s="128" customFormat="1" ht="26.45" customHeight="1" x14ac:dyDescent="0.15">
      <c r="A363" s="143" t="s">
        <v>754</v>
      </c>
      <c r="B363" s="33">
        <f t="shared" si="5"/>
        <v>351</v>
      </c>
      <c r="C363" s="130" t="s">
        <v>479</v>
      </c>
      <c r="D363" s="34" t="s">
        <v>807</v>
      </c>
      <c r="E363" s="35" t="s">
        <v>886</v>
      </c>
      <c r="F363" s="80" t="s">
        <v>704</v>
      </c>
      <c r="G363" s="80">
        <v>1</v>
      </c>
      <c r="H363" s="34">
        <f t="shared" si="6"/>
        <v>37</v>
      </c>
      <c r="I363" s="41" t="str">
        <f ca="1">IF(INDIRECT("投資信託振替制度!E31")="","",INDIRECT("投資信託振替制度!E31"))</f>
        <v/>
      </c>
      <c r="J363" s="42"/>
      <c r="K363" s="38" t="s">
        <v>94</v>
      </c>
      <c r="L363" s="80" t="s">
        <v>96</v>
      </c>
      <c r="M363" s="79" t="s">
        <v>815</v>
      </c>
      <c r="N363" s="88"/>
      <c r="O363" s="81" t="s">
        <v>885</v>
      </c>
      <c r="P363" s="39" t="s">
        <v>120</v>
      </c>
      <c r="Q363" s="39" t="s">
        <v>86</v>
      </c>
      <c r="R363" s="39" t="s">
        <v>807</v>
      </c>
      <c r="S363" s="39" t="s">
        <v>780</v>
      </c>
      <c r="T363" s="39" t="s">
        <v>807</v>
      </c>
      <c r="U363" s="78" t="s">
        <v>781</v>
      </c>
      <c r="V363" s="43">
        <v>1</v>
      </c>
      <c r="W363" s="145"/>
    </row>
    <row r="364" spans="1:23" s="128" customFormat="1" ht="26.45" customHeight="1" x14ac:dyDescent="0.15">
      <c r="A364" s="143" t="s">
        <v>754</v>
      </c>
      <c r="B364" s="33">
        <f t="shared" si="5"/>
        <v>352</v>
      </c>
      <c r="C364" s="130" t="s">
        <v>480</v>
      </c>
      <c r="D364" s="34" t="s">
        <v>835</v>
      </c>
      <c r="E364" s="35" t="s">
        <v>809</v>
      </c>
      <c r="F364" s="80" t="s">
        <v>704</v>
      </c>
      <c r="G364" s="80">
        <v>1</v>
      </c>
      <c r="H364" s="34">
        <f t="shared" si="6"/>
        <v>38</v>
      </c>
      <c r="I364" s="41" t="str">
        <f ca="1">IF(INDIRECT("投資信託振替制度!E32")="","",INDIRECT("投資信託振替制度!E32"))</f>
        <v/>
      </c>
      <c r="J364" s="42"/>
      <c r="K364" s="38" t="s">
        <v>94</v>
      </c>
      <c r="L364" s="80" t="s">
        <v>96</v>
      </c>
      <c r="M364" s="79" t="s">
        <v>884</v>
      </c>
      <c r="N364" s="88"/>
      <c r="O364" s="81" t="s">
        <v>818</v>
      </c>
      <c r="P364" s="39" t="s">
        <v>120</v>
      </c>
      <c r="Q364" s="39" t="s">
        <v>86</v>
      </c>
      <c r="R364" s="39" t="s">
        <v>807</v>
      </c>
      <c r="S364" s="39" t="s">
        <v>807</v>
      </c>
      <c r="T364" s="39" t="s">
        <v>835</v>
      </c>
      <c r="U364" s="78" t="s">
        <v>808</v>
      </c>
      <c r="V364" s="43">
        <v>1</v>
      </c>
      <c r="W364" s="145"/>
    </row>
    <row r="365" spans="1:23" s="128" customFormat="1" ht="26.45" customHeight="1" x14ac:dyDescent="0.15">
      <c r="A365" s="143" t="s">
        <v>754</v>
      </c>
      <c r="B365" s="33">
        <f t="shared" si="5"/>
        <v>353</v>
      </c>
      <c r="C365" s="130" t="s">
        <v>481</v>
      </c>
      <c r="D365" s="34" t="s">
        <v>807</v>
      </c>
      <c r="E365" s="35" t="s">
        <v>886</v>
      </c>
      <c r="F365" s="80" t="s">
        <v>704</v>
      </c>
      <c r="G365" s="80">
        <v>1</v>
      </c>
      <c r="H365" s="34">
        <f t="shared" si="6"/>
        <v>39</v>
      </c>
      <c r="I365" s="41" t="str">
        <f ca="1">IF(INDIRECT("投資信託振替制度!E33")="","",INDIRECT("投資信託振替制度!E33"))</f>
        <v/>
      </c>
      <c r="J365" s="42"/>
      <c r="K365" s="38" t="s">
        <v>94</v>
      </c>
      <c r="L365" s="78"/>
      <c r="M365" s="79" t="s">
        <v>884</v>
      </c>
      <c r="N365" s="88" t="s">
        <v>605</v>
      </c>
      <c r="O365" s="81">
        <v>13</v>
      </c>
      <c r="P365" s="39" t="s">
        <v>120</v>
      </c>
      <c r="Q365" s="39" t="s">
        <v>86</v>
      </c>
      <c r="R365" s="39" t="s">
        <v>807</v>
      </c>
      <c r="S365" s="39" t="s">
        <v>807</v>
      </c>
      <c r="T365" s="39" t="s">
        <v>835</v>
      </c>
      <c r="U365" s="78" t="s">
        <v>817</v>
      </c>
      <c r="V365" s="43">
        <v>1</v>
      </c>
      <c r="W365" s="145"/>
    </row>
    <row r="366" spans="1:23" s="128" customFormat="1" ht="26.45" customHeight="1" x14ac:dyDescent="0.15">
      <c r="A366" s="143" t="s">
        <v>754</v>
      </c>
      <c r="B366" s="33">
        <f t="shared" si="5"/>
        <v>354</v>
      </c>
      <c r="C366" s="130" t="s">
        <v>482</v>
      </c>
      <c r="D366" s="34" t="s">
        <v>780</v>
      </c>
      <c r="E366" s="35" t="s">
        <v>809</v>
      </c>
      <c r="F366" s="80" t="s">
        <v>704</v>
      </c>
      <c r="G366" s="80">
        <v>1</v>
      </c>
      <c r="H366" s="34">
        <f t="shared" si="6"/>
        <v>40</v>
      </c>
      <c r="I366" s="41" t="str">
        <f ca="1">IF(INDIRECT("投資信託振替制度!E34")="","",INDIRECT("投資信託振替制度!E34"))</f>
        <v/>
      </c>
      <c r="J366" s="42"/>
      <c r="K366" s="38" t="s">
        <v>94</v>
      </c>
      <c r="L366" s="80" t="s">
        <v>96</v>
      </c>
      <c r="M366" s="79" t="s">
        <v>815</v>
      </c>
      <c r="N366" s="88"/>
      <c r="O366" s="81" t="s">
        <v>818</v>
      </c>
      <c r="P366" s="39" t="s">
        <v>120</v>
      </c>
      <c r="Q366" s="39" t="s">
        <v>86</v>
      </c>
      <c r="R366" s="39" t="s">
        <v>835</v>
      </c>
      <c r="S366" s="39" t="s">
        <v>780</v>
      </c>
      <c r="T366" s="39" t="s">
        <v>807</v>
      </c>
      <c r="U366" s="78" t="s">
        <v>781</v>
      </c>
      <c r="V366" s="43">
        <v>1</v>
      </c>
      <c r="W366" s="145"/>
    </row>
    <row r="367" spans="1:23" s="128" customFormat="1" ht="13.15" customHeight="1" x14ac:dyDescent="0.15">
      <c r="A367" s="143" t="s">
        <v>754</v>
      </c>
      <c r="B367" s="33">
        <f t="shared" si="5"/>
        <v>355</v>
      </c>
      <c r="C367" s="130" t="s">
        <v>483</v>
      </c>
      <c r="D367" s="34" t="s">
        <v>807</v>
      </c>
      <c r="E367" s="35" t="s">
        <v>809</v>
      </c>
      <c r="F367" s="80" t="s">
        <v>704</v>
      </c>
      <c r="G367" s="80">
        <v>1</v>
      </c>
      <c r="H367" s="34">
        <f t="shared" si="6"/>
        <v>41</v>
      </c>
      <c r="I367" s="41"/>
      <c r="J367" s="42"/>
      <c r="K367" s="38"/>
      <c r="L367" s="78"/>
      <c r="M367" s="79"/>
      <c r="N367" s="88"/>
      <c r="O367" s="81"/>
      <c r="P367" s="39" t="s">
        <v>120</v>
      </c>
      <c r="Q367" s="39" t="s">
        <v>86</v>
      </c>
      <c r="R367" s="39" t="s">
        <v>780</v>
      </c>
      <c r="S367" s="39" t="s">
        <v>835</v>
      </c>
      <c r="T367" s="39" t="s">
        <v>780</v>
      </c>
      <c r="U367" s="78" t="s">
        <v>817</v>
      </c>
      <c r="V367" s="43">
        <v>1</v>
      </c>
      <c r="W367" s="145"/>
    </row>
    <row r="368" spans="1:23" s="128" customFormat="1" ht="26.45" customHeight="1" x14ac:dyDescent="0.15">
      <c r="A368" s="143" t="s">
        <v>754</v>
      </c>
      <c r="B368" s="33">
        <f t="shared" si="5"/>
        <v>356</v>
      </c>
      <c r="C368" s="130" t="s">
        <v>484</v>
      </c>
      <c r="D368" s="34" t="s">
        <v>780</v>
      </c>
      <c r="E368" s="35" t="s">
        <v>886</v>
      </c>
      <c r="F368" s="80" t="s">
        <v>704</v>
      </c>
      <c r="G368" s="80">
        <v>1</v>
      </c>
      <c r="H368" s="34">
        <f t="shared" si="6"/>
        <v>42</v>
      </c>
      <c r="I368" s="41" t="str">
        <f ca="1">IF(INDIRECT("投資信託振替制度!E35")="","",INDIRECT("投資信託振替制度!E35"))</f>
        <v/>
      </c>
      <c r="J368" s="42"/>
      <c r="K368" s="38" t="s">
        <v>94</v>
      </c>
      <c r="L368" s="78"/>
      <c r="M368" s="79" t="s">
        <v>884</v>
      </c>
      <c r="N368" s="88" t="s">
        <v>605</v>
      </c>
      <c r="O368" s="81">
        <v>8</v>
      </c>
      <c r="P368" s="39" t="s">
        <v>120</v>
      </c>
      <c r="Q368" s="39" t="s">
        <v>86</v>
      </c>
      <c r="R368" s="39" t="s">
        <v>780</v>
      </c>
      <c r="S368" s="39" t="s">
        <v>806</v>
      </c>
      <c r="T368" s="39" t="s">
        <v>780</v>
      </c>
      <c r="U368" s="78" t="s">
        <v>808</v>
      </c>
      <c r="V368" s="43">
        <v>1</v>
      </c>
      <c r="W368" s="145"/>
    </row>
    <row r="369" spans="1:23" s="128" customFormat="1" ht="26.45" customHeight="1" x14ac:dyDescent="0.15">
      <c r="A369" s="143" t="s">
        <v>754</v>
      </c>
      <c r="B369" s="33">
        <f t="shared" si="5"/>
        <v>357</v>
      </c>
      <c r="C369" s="130" t="s">
        <v>485</v>
      </c>
      <c r="D369" s="34" t="s">
        <v>806</v>
      </c>
      <c r="E369" s="35" t="s">
        <v>823</v>
      </c>
      <c r="F369" s="80" t="s">
        <v>704</v>
      </c>
      <c r="G369" s="80">
        <v>1</v>
      </c>
      <c r="H369" s="34">
        <f t="shared" si="6"/>
        <v>43</v>
      </c>
      <c r="I369" s="41" t="str">
        <f ca="1">IF(INDIRECT("投資信託振替制度!E36")="","",INDIRECT("投資信託振替制度!E36"))</f>
        <v/>
      </c>
      <c r="J369" s="42"/>
      <c r="K369" s="38" t="s">
        <v>94</v>
      </c>
      <c r="L369" s="80" t="s">
        <v>96</v>
      </c>
      <c r="M369" s="79" t="s">
        <v>801</v>
      </c>
      <c r="N369" s="88"/>
      <c r="O369" s="81" t="s">
        <v>802</v>
      </c>
      <c r="P369" s="39" t="s">
        <v>120</v>
      </c>
      <c r="Q369" s="39" t="s">
        <v>86</v>
      </c>
      <c r="R369" s="39" t="s">
        <v>806</v>
      </c>
      <c r="S369" s="39" t="s">
        <v>780</v>
      </c>
      <c r="T369" s="39" t="s">
        <v>807</v>
      </c>
      <c r="U369" s="78" t="s">
        <v>808</v>
      </c>
      <c r="V369" s="43">
        <v>1</v>
      </c>
      <c r="W369" s="145"/>
    </row>
    <row r="370" spans="1:23" s="128" customFormat="1" ht="26.45" customHeight="1" x14ac:dyDescent="0.15">
      <c r="A370" s="143" t="s">
        <v>754</v>
      </c>
      <c r="B370" s="33">
        <f t="shared" si="5"/>
        <v>358</v>
      </c>
      <c r="C370" s="130" t="s">
        <v>486</v>
      </c>
      <c r="D370" s="34" t="s">
        <v>807</v>
      </c>
      <c r="E370" s="35" t="s">
        <v>809</v>
      </c>
      <c r="F370" s="80" t="s">
        <v>704</v>
      </c>
      <c r="G370" s="80">
        <v>1</v>
      </c>
      <c r="H370" s="34">
        <f t="shared" si="6"/>
        <v>44</v>
      </c>
      <c r="I370" s="41" t="str">
        <f ca="1">IF(INDIRECT("投資信託振替制度!K31")="","",INDIRECT("投資信託振替制度!K31"))</f>
        <v/>
      </c>
      <c r="J370" s="42"/>
      <c r="K370" s="38" t="s">
        <v>94</v>
      </c>
      <c r="L370" s="80" t="s">
        <v>96</v>
      </c>
      <c r="M370" s="79" t="s">
        <v>884</v>
      </c>
      <c r="N370" s="88"/>
      <c r="O370" s="81" t="s">
        <v>818</v>
      </c>
      <c r="P370" s="39" t="s">
        <v>120</v>
      </c>
      <c r="Q370" s="39" t="s">
        <v>86</v>
      </c>
      <c r="R370" s="39" t="s">
        <v>835</v>
      </c>
      <c r="S370" s="39" t="s">
        <v>835</v>
      </c>
      <c r="T370" s="39" t="s">
        <v>807</v>
      </c>
      <c r="U370" s="78" t="s">
        <v>836</v>
      </c>
      <c r="V370" s="43">
        <v>1</v>
      </c>
      <c r="W370" s="145"/>
    </row>
    <row r="371" spans="1:23" s="128" customFormat="1" ht="26.45" customHeight="1" x14ac:dyDescent="0.15">
      <c r="A371" s="143" t="s">
        <v>754</v>
      </c>
      <c r="B371" s="33">
        <f t="shared" si="5"/>
        <v>359</v>
      </c>
      <c r="C371" s="130" t="s">
        <v>487</v>
      </c>
      <c r="D371" s="34" t="s">
        <v>807</v>
      </c>
      <c r="E371" s="35" t="s">
        <v>823</v>
      </c>
      <c r="F371" s="80" t="s">
        <v>704</v>
      </c>
      <c r="G371" s="80">
        <v>1</v>
      </c>
      <c r="H371" s="34">
        <f t="shared" si="6"/>
        <v>45</v>
      </c>
      <c r="I371" s="41" t="str">
        <f ca="1">IF(INDIRECT("投資信託振替制度!K32")="","",INDIRECT("投資信託振替制度!K32"))</f>
        <v/>
      </c>
      <c r="J371" s="42"/>
      <c r="K371" s="38" t="s">
        <v>94</v>
      </c>
      <c r="L371" s="80" t="s">
        <v>96</v>
      </c>
      <c r="M371" s="79" t="s">
        <v>884</v>
      </c>
      <c r="N371" s="88"/>
      <c r="O371" s="81" t="s">
        <v>825</v>
      </c>
      <c r="P371" s="39" t="s">
        <v>120</v>
      </c>
      <c r="Q371" s="39" t="s">
        <v>86</v>
      </c>
      <c r="R371" s="39" t="s">
        <v>807</v>
      </c>
      <c r="S371" s="39" t="s">
        <v>807</v>
      </c>
      <c r="T371" s="39" t="s">
        <v>807</v>
      </c>
      <c r="U371" s="78" t="s">
        <v>808</v>
      </c>
      <c r="V371" s="43">
        <v>1</v>
      </c>
      <c r="W371" s="145"/>
    </row>
    <row r="372" spans="1:23" s="128" customFormat="1" ht="26.45" customHeight="1" x14ac:dyDescent="0.15">
      <c r="A372" s="143" t="s">
        <v>754</v>
      </c>
      <c r="B372" s="33">
        <f t="shared" si="5"/>
        <v>360</v>
      </c>
      <c r="C372" s="130" t="s">
        <v>488</v>
      </c>
      <c r="D372" s="34" t="s">
        <v>835</v>
      </c>
      <c r="E372" s="35" t="s">
        <v>809</v>
      </c>
      <c r="F372" s="80" t="s">
        <v>704</v>
      </c>
      <c r="G372" s="80">
        <v>1</v>
      </c>
      <c r="H372" s="34">
        <f t="shared" si="6"/>
        <v>46</v>
      </c>
      <c r="I372" s="41" t="str">
        <f ca="1">IF(INDIRECT("投資信託振替制度!K33")="","",INDIRECT("投資信託振替制度!K33"))</f>
        <v/>
      </c>
      <c r="J372" s="42"/>
      <c r="K372" s="38" t="s">
        <v>94</v>
      </c>
      <c r="L372" s="78"/>
      <c r="M372" s="79" t="s">
        <v>884</v>
      </c>
      <c r="N372" s="88" t="s">
        <v>605</v>
      </c>
      <c r="O372" s="81">
        <v>13</v>
      </c>
      <c r="P372" s="39" t="s">
        <v>120</v>
      </c>
      <c r="Q372" s="39" t="s">
        <v>86</v>
      </c>
      <c r="R372" s="39" t="s">
        <v>780</v>
      </c>
      <c r="S372" s="39" t="s">
        <v>780</v>
      </c>
      <c r="T372" s="39" t="s">
        <v>780</v>
      </c>
      <c r="U372" s="78" t="s">
        <v>836</v>
      </c>
      <c r="V372" s="43">
        <v>1</v>
      </c>
      <c r="W372" s="145"/>
    </row>
    <row r="373" spans="1:23" s="128" customFormat="1" ht="26.45" customHeight="1" x14ac:dyDescent="0.15">
      <c r="A373" s="143" t="s">
        <v>754</v>
      </c>
      <c r="B373" s="33">
        <f t="shared" si="5"/>
        <v>361</v>
      </c>
      <c r="C373" s="130" t="s">
        <v>489</v>
      </c>
      <c r="D373" s="34" t="s">
        <v>806</v>
      </c>
      <c r="E373" s="35" t="s">
        <v>809</v>
      </c>
      <c r="F373" s="80" t="s">
        <v>704</v>
      </c>
      <c r="G373" s="80">
        <v>1</v>
      </c>
      <c r="H373" s="34">
        <f t="shared" si="6"/>
        <v>47</v>
      </c>
      <c r="I373" s="41" t="str">
        <f ca="1">IF(INDIRECT("投資信託振替制度!K34")="","",INDIRECT("投資信託振替制度!K34"))</f>
        <v/>
      </c>
      <c r="J373" s="42"/>
      <c r="K373" s="38" t="s">
        <v>94</v>
      </c>
      <c r="L373" s="80" t="s">
        <v>96</v>
      </c>
      <c r="M373" s="79" t="s">
        <v>815</v>
      </c>
      <c r="N373" s="88"/>
      <c r="O373" s="81" t="s">
        <v>825</v>
      </c>
      <c r="P373" s="39" t="s">
        <v>120</v>
      </c>
      <c r="Q373" s="39" t="s">
        <v>86</v>
      </c>
      <c r="R373" s="39" t="s">
        <v>806</v>
      </c>
      <c r="S373" s="39" t="s">
        <v>835</v>
      </c>
      <c r="T373" s="39" t="s">
        <v>807</v>
      </c>
      <c r="U373" s="78" t="s">
        <v>817</v>
      </c>
      <c r="V373" s="43">
        <v>1</v>
      </c>
      <c r="W373" s="145"/>
    </row>
    <row r="374" spans="1:23" s="128" customFormat="1" ht="13.15" customHeight="1" x14ac:dyDescent="0.15">
      <c r="A374" s="143" t="s">
        <v>754</v>
      </c>
      <c r="B374" s="33">
        <f t="shared" si="5"/>
        <v>362</v>
      </c>
      <c r="C374" s="130" t="s">
        <v>490</v>
      </c>
      <c r="D374" s="34" t="s">
        <v>807</v>
      </c>
      <c r="E374" s="35" t="s">
        <v>832</v>
      </c>
      <c r="F374" s="80" t="s">
        <v>704</v>
      </c>
      <c r="G374" s="80">
        <v>1</v>
      </c>
      <c r="H374" s="34">
        <f t="shared" si="6"/>
        <v>48</v>
      </c>
      <c r="I374" s="41"/>
      <c r="J374" s="42"/>
      <c r="K374" s="38"/>
      <c r="L374" s="78"/>
      <c r="M374" s="79"/>
      <c r="N374" s="88"/>
      <c r="O374" s="81"/>
      <c r="P374" s="39" t="s">
        <v>120</v>
      </c>
      <c r="Q374" s="39" t="s">
        <v>86</v>
      </c>
      <c r="R374" s="39" t="s">
        <v>807</v>
      </c>
      <c r="S374" s="39" t="s">
        <v>780</v>
      </c>
      <c r="T374" s="39" t="s">
        <v>807</v>
      </c>
      <c r="U374" s="78" t="s">
        <v>836</v>
      </c>
      <c r="V374" s="43">
        <v>1</v>
      </c>
      <c r="W374" s="145"/>
    </row>
    <row r="375" spans="1:23" s="128" customFormat="1" ht="26.45" customHeight="1" x14ac:dyDescent="0.15">
      <c r="A375" s="143" t="s">
        <v>754</v>
      </c>
      <c r="B375" s="33">
        <f t="shared" si="5"/>
        <v>363</v>
      </c>
      <c r="C375" s="130" t="s">
        <v>491</v>
      </c>
      <c r="D375" s="34" t="s">
        <v>807</v>
      </c>
      <c r="E375" s="35" t="s">
        <v>809</v>
      </c>
      <c r="F375" s="80" t="s">
        <v>704</v>
      </c>
      <c r="G375" s="80">
        <v>1</v>
      </c>
      <c r="H375" s="34">
        <f t="shared" si="6"/>
        <v>49</v>
      </c>
      <c r="I375" s="41" t="str">
        <f ca="1">IF(INDIRECT("投資信託振替制度!K35")="","",INDIRECT("投資信託振替制度!K35"))</f>
        <v/>
      </c>
      <c r="J375" s="42"/>
      <c r="K375" s="38" t="s">
        <v>94</v>
      </c>
      <c r="L375" s="78"/>
      <c r="M375" s="79" t="s">
        <v>826</v>
      </c>
      <c r="N375" s="88" t="s">
        <v>605</v>
      </c>
      <c r="O375" s="81">
        <v>8</v>
      </c>
      <c r="P375" s="39" t="s">
        <v>120</v>
      </c>
      <c r="Q375" s="39" t="s">
        <v>86</v>
      </c>
      <c r="R375" s="39" t="s">
        <v>780</v>
      </c>
      <c r="S375" s="39" t="s">
        <v>806</v>
      </c>
      <c r="T375" s="39" t="s">
        <v>780</v>
      </c>
      <c r="U375" s="78" t="s">
        <v>781</v>
      </c>
      <c r="V375" s="43">
        <v>1</v>
      </c>
      <c r="W375" s="145"/>
    </row>
    <row r="376" spans="1:23" s="128" customFormat="1" ht="26.45" customHeight="1" x14ac:dyDescent="0.15">
      <c r="A376" s="143" t="s">
        <v>754</v>
      </c>
      <c r="B376" s="33">
        <f t="shared" si="5"/>
        <v>364</v>
      </c>
      <c r="C376" s="130" t="s">
        <v>492</v>
      </c>
      <c r="D376" s="34" t="s">
        <v>835</v>
      </c>
      <c r="E376" s="35" t="s">
        <v>886</v>
      </c>
      <c r="F376" s="80" t="s">
        <v>704</v>
      </c>
      <c r="G376" s="80">
        <v>1</v>
      </c>
      <c r="H376" s="34">
        <f t="shared" si="6"/>
        <v>50</v>
      </c>
      <c r="I376" s="41" t="str">
        <f ca="1">IF(INDIRECT("投資信託振替制度!K36")="","",INDIRECT("投資信託振替制度!K36"))</f>
        <v/>
      </c>
      <c r="J376" s="42"/>
      <c r="K376" s="38" t="s">
        <v>94</v>
      </c>
      <c r="L376" s="80" t="s">
        <v>96</v>
      </c>
      <c r="M376" s="79" t="s">
        <v>826</v>
      </c>
      <c r="N376" s="88"/>
      <c r="O376" s="81" t="s">
        <v>802</v>
      </c>
      <c r="P376" s="39" t="s">
        <v>120</v>
      </c>
      <c r="Q376" s="39" t="s">
        <v>86</v>
      </c>
      <c r="R376" s="39" t="s">
        <v>807</v>
      </c>
      <c r="S376" s="39" t="s">
        <v>806</v>
      </c>
      <c r="T376" s="39" t="s">
        <v>780</v>
      </c>
      <c r="U376" s="78" t="s">
        <v>817</v>
      </c>
      <c r="V376" s="43">
        <v>1</v>
      </c>
      <c r="W376" s="145"/>
    </row>
    <row r="377" spans="1:23" s="128" customFormat="1" ht="26.45" customHeight="1" x14ac:dyDescent="0.15">
      <c r="A377" s="143" t="s">
        <v>754</v>
      </c>
      <c r="B377" s="33">
        <f t="shared" si="5"/>
        <v>365</v>
      </c>
      <c r="C377" s="130" t="s">
        <v>437</v>
      </c>
      <c r="D377" s="34" t="s">
        <v>835</v>
      </c>
      <c r="E377" s="35" t="s">
        <v>886</v>
      </c>
      <c r="F377" s="80" t="s">
        <v>704</v>
      </c>
      <c r="G377" s="80">
        <v>1</v>
      </c>
      <c r="H377" s="34">
        <f t="shared" si="6"/>
        <v>51</v>
      </c>
      <c r="I377" s="41" t="str">
        <f ca="1">IF(INDIRECT("投資信託振替制度!E40")="","",INDIRECT("投資信託振替制度!E40"))</f>
        <v/>
      </c>
      <c r="J377" s="42"/>
      <c r="K377" s="38" t="s">
        <v>94</v>
      </c>
      <c r="L377" s="80" t="s">
        <v>96</v>
      </c>
      <c r="M377" s="79" t="s">
        <v>815</v>
      </c>
      <c r="N377" s="88"/>
      <c r="O377" s="81" t="s">
        <v>802</v>
      </c>
      <c r="P377" s="39" t="s">
        <v>120</v>
      </c>
      <c r="Q377" s="39" t="s">
        <v>86</v>
      </c>
      <c r="R377" s="39" t="s">
        <v>780</v>
      </c>
      <c r="S377" s="39" t="s">
        <v>807</v>
      </c>
      <c r="T377" s="39" t="s">
        <v>780</v>
      </c>
      <c r="U377" s="78" t="s">
        <v>817</v>
      </c>
      <c r="V377" s="43">
        <v>1</v>
      </c>
      <c r="W377" s="145"/>
    </row>
    <row r="378" spans="1:23" s="128" customFormat="1" ht="26.45" customHeight="1" x14ac:dyDescent="0.15">
      <c r="A378" s="143" t="s">
        <v>754</v>
      </c>
      <c r="B378" s="33">
        <f t="shared" si="5"/>
        <v>366</v>
      </c>
      <c r="C378" s="130" t="s">
        <v>438</v>
      </c>
      <c r="D378" s="34" t="s">
        <v>807</v>
      </c>
      <c r="E378" s="35" t="s">
        <v>823</v>
      </c>
      <c r="F378" s="80" t="s">
        <v>704</v>
      </c>
      <c r="G378" s="80">
        <v>1</v>
      </c>
      <c r="H378" s="34">
        <f t="shared" si="6"/>
        <v>52</v>
      </c>
      <c r="I378" s="41" t="str">
        <f ca="1">IF(INDIRECT("投資信託振替制度!E41")="","",INDIRECT("投資信託振替制度!E41"))</f>
        <v/>
      </c>
      <c r="J378" s="42"/>
      <c r="K378" s="38" t="s">
        <v>94</v>
      </c>
      <c r="L378" s="80" t="s">
        <v>96</v>
      </c>
      <c r="M378" s="79" t="s">
        <v>815</v>
      </c>
      <c r="N378" s="88"/>
      <c r="O378" s="81" t="s">
        <v>825</v>
      </c>
      <c r="P378" s="39" t="s">
        <v>120</v>
      </c>
      <c r="Q378" s="39" t="s">
        <v>86</v>
      </c>
      <c r="R378" s="39" t="s">
        <v>807</v>
      </c>
      <c r="S378" s="39" t="s">
        <v>807</v>
      </c>
      <c r="T378" s="39" t="s">
        <v>807</v>
      </c>
      <c r="U378" s="78" t="s">
        <v>817</v>
      </c>
      <c r="V378" s="43">
        <v>1</v>
      </c>
      <c r="W378" s="145"/>
    </row>
    <row r="379" spans="1:23" s="128" customFormat="1" ht="26.45" customHeight="1" x14ac:dyDescent="0.15">
      <c r="A379" s="143" t="s">
        <v>754</v>
      </c>
      <c r="B379" s="33">
        <f t="shared" si="5"/>
        <v>367</v>
      </c>
      <c r="C379" s="130" t="s">
        <v>439</v>
      </c>
      <c r="D379" s="34" t="s">
        <v>807</v>
      </c>
      <c r="E379" s="35" t="s">
        <v>886</v>
      </c>
      <c r="F379" s="80" t="s">
        <v>704</v>
      </c>
      <c r="G379" s="80">
        <v>1</v>
      </c>
      <c r="H379" s="34">
        <f t="shared" si="6"/>
        <v>53</v>
      </c>
      <c r="I379" s="41" t="str">
        <f ca="1">IF(INDIRECT("投資信託振替制度!E42")="","",INDIRECT("投資信託振替制度!E42"))</f>
        <v/>
      </c>
      <c r="J379" s="42"/>
      <c r="K379" s="38" t="s">
        <v>94</v>
      </c>
      <c r="L379" s="78"/>
      <c r="M379" s="79" t="s">
        <v>884</v>
      </c>
      <c r="N379" s="88" t="s">
        <v>605</v>
      </c>
      <c r="O379" s="81">
        <v>13</v>
      </c>
      <c r="P379" s="39" t="s">
        <v>120</v>
      </c>
      <c r="Q379" s="39" t="s">
        <v>86</v>
      </c>
      <c r="R379" s="39" t="s">
        <v>807</v>
      </c>
      <c r="S379" s="39" t="s">
        <v>780</v>
      </c>
      <c r="T379" s="39" t="s">
        <v>807</v>
      </c>
      <c r="U379" s="78" t="s">
        <v>781</v>
      </c>
      <c r="V379" s="43">
        <v>1</v>
      </c>
      <c r="W379" s="145"/>
    </row>
    <row r="380" spans="1:23" s="128" customFormat="1" ht="26.45" customHeight="1" x14ac:dyDescent="0.15">
      <c r="A380" s="143" t="s">
        <v>754</v>
      </c>
      <c r="B380" s="33">
        <f t="shared" si="5"/>
        <v>368</v>
      </c>
      <c r="C380" s="130" t="s">
        <v>440</v>
      </c>
      <c r="D380" s="34" t="s">
        <v>835</v>
      </c>
      <c r="E380" s="35" t="s">
        <v>809</v>
      </c>
      <c r="F380" s="80" t="s">
        <v>704</v>
      </c>
      <c r="G380" s="80">
        <v>1</v>
      </c>
      <c r="H380" s="34">
        <f t="shared" si="6"/>
        <v>54</v>
      </c>
      <c r="I380" s="41" t="str">
        <f ca="1">IF(INDIRECT("投資信託振替制度!E43")="","",INDIRECT("投資信託振替制度!E43"))</f>
        <v/>
      </c>
      <c r="J380" s="42"/>
      <c r="K380" s="38" t="s">
        <v>94</v>
      </c>
      <c r="L380" s="80" t="s">
        <v>96</v>
      </c>
      <c r="M380" s="79" t="s">
        <v>884</v>
      </c>
      <c r="N380" s="88"/>
      <c r="O380" s="81" t="s">
        <v>818</v>
      </c>
      <c r="P380" s="39" t="s">
        <v>120</v>
      </c>
      <c r="Q380" s="39" t="s">
        <v>86</v>
      </c>
      <c r="R380" s="39" t="s">
        <v>780</v>
      </c>
      <c r="S380" s="39" t="s">
        <v>780</v>
      </c>
      <c r="T380" s="39" t="s">
        <v>835</v>
      </c>
      <c r="U380" s="78" t="s">
        <v>836</v>
      </c>
      <c r="V380" s="43">
        <v>1</v>
      </c>
      <c r="W380" s="145"/>
    </row>
    <row r="381" spans="1:23" s="128" customFormat="1" ht="13.15" customHeight="1" x14ac:dyDescent="0.15">
      <c r="A381" s="143" t="s">
        <v>754</v>
      </c>
      <c r="B381" s="33">
        <f t="shared" si="5"/>
        <v>369</v>
      </c>
      <c r="C381" s="130" t="s">
        <v>441</v>
      </c>
      <c r="D381" s="34" t="s">
        <v>807</v>
      </c>
      <c r="E381" s="35" t="s">
        <v>809</v>
      </c>
      <c r="F381" s="80" t="s">
        <v>704</v>
      </c>
      <c r="G381" s="80">
        <v>1</v>
      </c>
      <c r="H381" s="34">
        <f t="shared" si="6"/>
        <v>55</v>
      </c>
      <c r="I381" s="41"/>
      <c r="J381" s="42"/>
      <c r="K381" s="38"/>
      <c r="L381" s="78"/>
      <c r="M381" s="79"/>
      <c r="N381" s="88"/>
      <c r="O381" s="81"/>
      <c r="P381" s="39" t="s">
        <v>120</v>
      </c>
      <c r="Q381" s="39" t="s">
        <v>86</v>
      </c>
      <c r="R381" s="39" t="s">
        <v>806</v>
      </c>
      <c r="S381" s="39" t="s">
        <v>780</v>
      </c>
      <c r="T381" s="39" t="s">
        <v>807</v>
      </c>
      <c r="U381" s="78" t="s">
        <v>817</v>
      </c>
      <c r="V381" s="43">
        <v>1</v>
      </c>
      <c r="W381" s="145"/>
    </row>
    <row r="382" spans="1:23" s="128" customFormat="1" ht="26.45" customHeight="1" x14ac:dyDescent="0.15">
      <c r="A382" s="143" t="s">
        <v>754</v>
      </c>
      <c r="B382" s="33">
        <f t="shared" si="5"/>
        <v>370</v>
      </c>
      <c r="C382" s="130" t="s">
        <v>442</v>
      </c>
      <c r="D382" s="34" t="s">
        <v>780</v>
      </c>
      <c r="E382" s="35" t="s">
        <v>886</v>
      </c>
      <c r="F382" s="80" t="s">
        <v>704</v>
      </c>
      <c r="G382" s="80">
        <v>1</v>
      </c>
      <c r="H382" s="34">
        <f t="shared" si="6"/>
        <v>56</v>
      </c>
      <c r="I382" s="41" t="str">
        <f ca="1">IF(INDIRECT("投資信託振替制度!E44")="","",INDIRECT("投資信託振替制度!E44"))</f>
        <v/>
      </c>
      <c r="J382" s="42"/>
      <c r="K382" s="38" t="s">
        <v>94</v>
      </c>
      <c r="L382" s="78"/>
      <c r="M382" s="79" t="s">
        <v>884</v>
      </c>
      <c r="N382" s="88" t="s">
        <v>605</v>
      </c>
      <c r="O382" s="81">
        <v>8</v>
      </c>
      <c r="P382" s="39" t="s">
        <v>120</v>
      </c>
      <c r="Q382" s="39" t="s">
        <v>86</v>
      </c>
      <c r="R382" s="39" t="s">
        <v>835</v>
      </c>
      <c r="S382" s="39" t="s">
        <v>807</v>
      </c>
      <c r="T382" s="39" t="s">
        <v>780</v>
      </c>
      <c r="U382" s="78" t="s">
        <v>781</v>
      </c>
      <c r="V382" s="43">
        <v>1</v>
      </c>
      <c r="W382" s="145"/>
    </row>
    <row r="383" spans="1:23" s="128" customFormat="1" ht="26.45" customHeight="1" x14ac:dyDescent="0.15">
      <c r="A383" s="143" t="s">
        <v>754</v>
      </c>
      <c r="B383" s="33">
        <f t="shared" si="5"/>
        <v>371</v>
      </c>
      <c r="C383" s="130" t="s">
        <v>443</v>
      </c>
      <c r="D383" s="34" t="s">
        <v>780</v>
      </c>
      <c r="E383" s="35" t="s">
        <v>809</v>
      </c>
      <c r="F383" s="80" t="s">
        <v>704</v>
      </c>
      <c r="G383" s="80">
        <v>1</v>
      </c>
      <c r="H383" s="34">
        <f t="shared" si="6"/>
        <v>57</v>
      </c>
      <c r="I383" s="41" t="str">
        <f ca="1">IF(INDIRECT("投資信託振替制度!E45")="","",INDIRECT("投資信託振替制度!E45"))</f>
        <v/>
      </c>
      <c r="J383" s="42"/>
      <c r="K383" s="38" t="s">
        <v>94</v>
      </c>
      <c r="L383" s="80" t="s">
        <v>96</v>
      </c>
      <c r="M383" s="79" t="s">
        <v>826</v>
      </c>
      <c r="N383" s="88"/>
      <c r="O383" s="81" t="s">
        <v>802</v>
      </c>
      <c r="P383" s="39" t="s">
        <v>120</v>
      </c>
      <c r="Q383" s="39" t="s">
        <v>86</v>
      </c>
      <c r="R383" s="39" t="s">
        <v>806</v>
      </c>
      <c r="S383" s="39" t="s">
        <v>806</v>
      </c>
      <c r="T383" s="39" t="s">
        <v>780</v>
      </c>
      <c r="U383" s="78" t="s">
        <v>836</v>
      </c>
      <c r="V383" s="43">
        <v>1</v>
      </c>
      <c r="W383" s="145"/>
    </row>
    <row r="384" spans="1:23" s="128" customFormat="1" ht="26.45" customHeight="1" x14ac:dyDescent="0.15">
      <c r="A384" s="143" t="s">
        <v>754</v>
      </c>
      <c r="B384" s="33">
        <f t="shared" si="5"/>
        <v>372</v>
      </c>
      <c r="C384" s="130" t="s">
        <v>444</v>
      </c>
      <c r="D384" s="34" t="s">
        <v>835</v>
      </c>
      <c r="E384" s="35" t="s">
        <v>809</v>
      </c>
      <c r="F384" s="80" t="s">
        <v>704</v>
      </c>
      <c r="G384" s="80">
        <v>1</v>
      </c>
      <c r="H384" s="34">
        <f t="shared" si="6"/>
        <v>58</v>
      </c>
      <c r="I384" s="41" t="str">
        <f ca="1">IF(INDIRECT("投資信託振替制度!K40")="","",INDIRECT("投資信託振替制度!K40"))</f>
        <v/>
      </c>
      <c r="J384" s="42"/>
      <c r="K384" s="38" t="s">
        <v>94</v>
      </c>
      <c r="L384" s="80" t="s">
        <v>96</v>
      </c>
      <c r="M384" s="79" t="s">
        <v>815</v>
      </c>
      <c r="N384" s="88"/>
      <c r="O384" s="81" t="s">
        <v>818</v>
      </c>
      <c r="P384" s="39" t="s">
        <v>120</v>
      </c>
      <c r="Q384" s="39" t="s">
        <v>86</v>
      </c>
      <c r="R384" s="39" t="s">
        <v>780</v>
      </c>
      <c r="S384" s="39" t="s">
        <v>807</v>
      </c>
      <c r="T384" s="39" t="s">
        <v>780</v>
      </c>
      <c r="U384" s="78" t="s">
        <v>817</v>
      </c>
      <c r="V384" s="43">
        <v>1</v>
      </c>
      <c r="W384" s="145"/>
    </row>
    <row r="385" spans="1:23" s="128" customFormat="1" ht="26.45" customHeight="1" x14ac:dyDescent="0.15">
      <c r="A385" s="143" t="s">
        <v>754</v>
      </c>
      <c r="B385" s="33">
        <f t="shared" si="5"/>
        <v>373</v>
      </c>
      <c r="C385" s="130" t="s">
        <v>445</v>
      </c>
      <c r="D385" s="34" t="s">
        <v>807</v>
      </c>
      <c r="E385" s="35" t="s">
        <v>823</v>
      </c>
      <c r="F385" s="80" t="s">
        <v>704</v>
      </c>
      <c r="G385" s="80">
        <v>1</v>
      </c>
      <c r="H385" s="34">
        <f t="shared" si="6"/>
        <v>59</v>
      </c>
      <c r="I385" s="41" t="str">
        <f ca="1">IF(INDIRECT("投資信託振替制度!K41")="","",INDIRECT("投資信託振替制度!K41"))</f>
        <v/>
      </c>
      <c r="J385" s="42"/>
      <c r="K385" s="38" t="s">
        <v>94</v>
      </c>
      <c r="L385" s="80" t="s">
        <v>96</v>
      </c>
      <c r="M385" s="79" t="s">
        <v>884</v>
      </c>
      <c r="N385" s="88"/>
      <c r="O385" s="81" t="s">
        <v>825</v>
      </c>
      <c r="P385" s="39" t="s">
        <v>120</v>
      </c>
      <c r="Q385" s="39" t="s">
        <v>86</v>
      </c>
      <c r="R385" s="39" t="s">
        <v>806</v>
      </c>
      <c r="S385" s="39" t="s">
        <v>807</v>
      </c>
      <c r="T385" s="39" t="s">
        <v>835</v>
      </c>
      <c r="U385" s="78" t="s">
        <v>808</v>
      </c>
      <c r="V385" s="43">
        <v>1</v>
      </c>
      <c r="W385" s="145"/>
    </row>
    <row r="386" spans="1:23" s="128" customFormat="1" ht="26.45" customHeight="1" x14ac:dyDescent="0.15">
      <c r="A386" s="143" t="s">
        <v>754</v>
      </c>
      <c r="B386" s="33">
        <f t="shared" si="5"/>
        <v>374</v>
      </c>
      <c r="C386" s="130" t="s">
        <v>446</v>
      </c>
      <c r="D386" s="34" t="s">
        <v>807</v>
      </c>
      <c r="E386" s="35" t="s">
        <v>886</v>
      </c>
      <c r="F386" s="80" t="s">
        <v>704</v>
      </c>
      <c r="G386" s="80">
        <v>1</v>
      </c>
      <c r="H386" s="34">
        <f t="shared" si="6"/>
        <v>60</v>
      </c>
      <c r="I386" s="41" t="str">
        <f ca="1">IF(INDIRECT("投資信託振替制度!K42")="","",INDIRECT("投資信託振替制度!K42"))</f>
        <v/>
      </c>
      <c r="J386" s="42"/>
      <c r="K386" s="38" t="s">
        <v>94</v>
      </c>
      <c r="L386" s="78"/>
      <c r="M386" s="79" t="s">
        <v>884</v>
      </c>
      <c r="N386" s="88" t="s">
        <v>605</v>
      </c>
      <c r="O386" s="81">
        <v>13</v>
      </c>
      <c r="P386" s="39" t="s">
        <v>120</v>
      </c>
      <c r="Q386" s="39" t="s">
        <v>86</v>
      </c>
      <c r="R386" s="39" t="s">
        <v>835</v>
      </c>
      <c r="S386" s="39" t="s">
        <v>835</v>
      </c>
      <c r="T386" s="39" t="s">
        <v>780</v>
      </c>
      <c r="U386" s="78" t="s">
        <v>817</v>
      </c>
      <c r="V386" s="43">
        <v>1</v>
      </c>
      <c r="W386" s="145"/>
    </row>
    <row r="387" spans="1:23" s="128" customFormat="1" ht="26.45" customHeight="1" x14ac:dyDescent="0.15">
      <c r="A387" s="143" t="s">
        <v>754</v>
      </c>
      <c r="B387" s="33">
        <f t="shared" si="5"/>
        <v>375</v>
      </c>
      <c r="C387" s="130" t="s">
        <v>447</v>
      </c>
      <c r="D387" s="34" t="s">
        <v>835</v>
      </c>
      <c r="E387" s="35" t="s">
        <v>823</v>
      </c>
      <c r="F387" s="80" t="s">
        <v>704</v>
      </c>
      <c r="G387" s="80">
        <v>1</v>
      </c>
      <c r="H387" s="34">
        <f t="shared" si="6"/>
        <v>61</v>
      </c>
      <c r="I387" s="41" t="str">
        <f ca="1">IF(INDIRECT("投資信託振替制度!K43")="","",INDIRECT("投資信託振替制度!K43"))</f>
        <v/>
      </c>
      <c r="J387" s="42"/>
      <c r="K387" s="38" t="s">
        <v>94</v>
      </c>
      <c r="L387" s="80" t="s">
        <v>96</v>
      </c>
      <c r="M387" s="79" t="s">
        <v>815</v>
      </c>
      <c r="N387" s="88"/>
      <c r="O387" s="81" t="s">
        <v>885</v>
      </c>
      <c r="P387" s="39" t="s">
        <v>120</v>
      </c>
      <c r="Q387" s="39" t="s">
        <v>86</v>
      </c>
      <c r="R387" s="39" t="s">
        <v>780</v>
      </c>
      <c r="S387" s="39" t="s">
        <v>835</v>
      </c>
      <c r="T387" s="39" t="s">
        <v>780</v>
      </c>
      <c r="U387" s="78" t="s">
        <v>781</v>
      </c>
      <c r="V387" s="43">
        <v>1</v>
      </c>
      <c r="W387" s="145"/>
    </row>
    <row r="388" spans="1:23" s="128" customFormat="1" ht="13.15" customHeight="1" x14ac:dyDescent="0.15">
      <c r="A388" s="143" t="s">
        <v>754</v>
      </c>
      <c r="B388" s="33">
        <f t="shared" si="5"/>
        <v>376</v>
      </c>
      <c r="C388" s="130" t="s">
        <v>448</v>
      </c>
      <c r="D388" s="34" t="s">
        <v>780</v>
      </c>
      <c r="E388" s="35" t="s">
        <v>832</v>
      </c>
      <c r="F388" s="80" t="s">
        <v>704</v>
      </c>
      <c r="G388" s="80">
        <v>1</v>
      </c>
      <c r="H388" s="34">
        <f t="shared" si="6"/>
        <v>62</v>
      </c>
      <c r="I388" s="41"/>
      <c r="J388" s="42"/>
      <c r="K388" s="38"/>
      <c r="L388" s="78"/>
      <c r="M388" s="79"/>
      <c r="N388" s="88"/>
      <c r="O388" s="81"/>
      <c r="P388" s="39" t="s">
        <v>120</v>
      </c>
      <c r="Q388" s="39" t="s">
        <v>86</v>
      </c>
      <c r="R388" s="39" t="s">
        <v>835</v>
      </c>
      <c r="S388" s="39" t="s">
        <v>835</v>
      </c>
      <c r="T388" s="39" t="s">
        <v>807</v>
      </c>
      <c r="U388" s="78" t="s">
        <v>781</v>
      </c>
      <c r="V388" s="43">
        <v>1</v>
      </c>
      <c r="W388" s="145"/>
    </row>
    <row r="389" spans="1:23" s="128" customFormat="1" ht="26.45" customHeight="1" x14ac:dyDescent="0.15">
      <c r="A389" s="143" t="s">
        <v>754</v>
      </c>
      <c r="B389" s="33">
        <f t="shared" si="5"/>
        <v>377</v>
      </c>
      <c r="C389" s="130" t="s">
        <v>449</v>
      </c>
      <c r="D389" s="34" t="s">
        <v>807</v>
      </c>
      <c r="E389" s="35" t="s">
        <v>809</v>
      </c>
      <c r="F389" s="80" t="s">
        <v>704</v>
      </c>
      <c r="G389" s="80">
        <v>1</v>
      </c>
      <c r="H389" s="34">
        <f t="shared" si="6"/>
        <v>63</v>
      </c>
      <c r="I389" s="41" t="str">
        <f ca="1">IF(INDIRECT("投資信託振替制度!K44")="","",INDIRECT("投資信託振替制度!K44"))</f>
        <v/>
      </c>
      <c r="J389" s="42"/>
      <c r="K389" s="38" t="s">
        <v>94</v>
      </c>
      <c r="L389" s="78"/>
      <c r="M389" s="79" t="s">
        <v>826</v>
      </c>
      <c r="N389" s="88" t="s">
        <v>605</v>
      </c>
      <c r="O389" s="81">
        <v>8</v>
      </c>
      <c r="P389" s="39" t="s">
        <v>120</v>
      </c>
      <c r="Q389" s="39" t="s">
        <v>86</v>
      </c>
      <c r="R389" s="39" t="s">
        <v>780</v>
      </c>
      <c r="S389" s="39" t="s">
        <v>835</v>
      </c>
      <c r="T389" s="39" t="s">
        <v>807</v>
      </c>
      <c r="U389" s="78" t="s">
        <v>817</v>
      </c>
      <c r="V389" s="43">
        <v>1</v>
      </c>
      <c r="W389" s="145"/>
    </row>
    <row r="390" spans="1:23" s="128" customFormat="1" ht="26.45" customHeight="1" x14ac:dyDescent="0.15">
      <c r="A390" s="143" t="s">
        <v>754</v>
      </c>
      <c r="B390" s="33">
        <f t="shared" si="5"/>
        <v>378</v>
      </c>
      <c r="C390" s="130" t="s">
        <v>450</v>
      </c>
      <c r="D390" s="34" t="s">
        <v>835</v>
      </c>
      <c r="E390" s="35" t="s">
        <v>886</v>
      </c>
      <c r="F390" s="80" t="s">
        <v>704</v>
      </c>
      <c r="G390" s="80">
        <v>1</v>
      </c>
      <c r="H390" s="34">
        <f t="shared" si="6"/>
        <v>64</v>
      </c>
      <c r="I390" s="41" t="str">
        <f ca="1">IF(INDIRECT("投資信託振替制度!K45")="","",INDIRECT("投資信託振替制度!K45"))</f>
        <v/>
      </c>
      <c r="J390" s="42"/>
      <c r="K390" s="38" t="s">
        <v>94</v>
      </c>
      <c r="L390" s="80" t="s">
        <v>96</v>
      </c>
      <c r="M390" s="79" t="s">
        <v>826</v>
      </c>
      <c r="N390" s="88"/>
      <c r="O390" s="81" t="s">
        <v>818</v>
      </c>
      <c r="P390" s="39" t="s">
        <v>120</v>
      </c>
      <c r="Q390" s="39" t="s">
        <v>86</v>
      </c>
      <c r="R390" s="39" t="s">
        <v>807</v>
      </c>
      <c r="S390" s="39" t="s">
        <v>780</v>
      </c>
      <c r="T390" s="39" t="s">
        <v>835</v>
      </c>
      <c r="U390" s="78" t="s">
        <v>808</v>
      </c>
      <c r="V390" s="43">
        <v>1</v>
      </c>
      <c r="W390" s="145"/>
    </row>
    <row r="391" spans="1:23" s="128" customFormat="1" ht="26.45" customHeight="1" x14ac:dyDescent="0.15">
      <c r="A391" s="143" t="s">
        <v>754</v>
      </c>
      <c r="B391" s="33">
        <f t="shared" si="5"/>
        <v>379</v>
      </c>
      <c r="C391" s="130" t="s">
        <v>493</v>
      </c>
      <c r="D391" s="34" t="s">
        <v>835</v>
      </c>
      <c r="E391" s="35" t="s">
        <v>823</v>
      </c>
      <c r="F391" s="80" t="s">
        <v>704</v>
      </c>
      <c r="G391" s="80">
        <v>1</v>
      </c>
      <c r="H391" s="34">
        <f t="shared" si="6"/>
        <v>65</v>
      </c>
      <c r="I391" s="41" t="str">
        <f ca="1">IF(INDIRECT("投資信託振替制度!E49")="","",INDIRECT("投資信託振替制度!E49"))</f>
        <v/>
      </c>
      <c r="J391" s="42"/>
      <c r="K391" s="38" t="s">
        <v>94</v>
      </c>
      <c r="L391" s="80" t="s">
        <v>96</v>
      </c>
      <c r="M391" s="79" t="s">
        <v>801</v>
      </c>
      <c r="N391" s="88"/>
      <c r="O391" s="81" t="s">
        <v>818</v>
      </c>
      <c r="P391" s="39" t="s">
        <v>120</v>
      </c>
      <c r="Q391" s="39" t="s">
        <v>86</v>
      </c>
      <c r="R391" s="39" t="s">
        <v>835</v>
      </c>
      <c r="S391" s="39" t="s">
        <v>806</v>
      </c>
      <c r="T391" s="39" t="s">
        <v>807</v>
      </c>
      <c r="U391" s="78" t="s">
        <v>781</v>
      </c>
      <c r="V391" s="43">
        <v>1</v>
      </c>
      <c r="W391" s="145"/>
    </row>
    <row r="392" spans="1:23" s="128" customFormat="1" ht="26.45" customHeight="1" x14ac:dyDescent="0.15">
      <c r="A392" s="143" t="s">
        <v>754</v>
      </c>
      <c r="B392" s="33">
        <f t="shared" si="5"/>
        <v>380</v>
      </c>
      <c r="C392" s="130" t="s">
        <v>494</v>
      </c>
      <c r="D392" s="34" t="s">
        <v>835</v>
      </c>
      <c r="E392" s="35" t="s">
        <v>832</v>
      </c>
      <c r="F392" s="80" t="s">
        <v>704</v>
      </c>
      <c r="G392" s="80">
        <v>1</v>
      </c>
      <c r="H392" s="34">
        <f t="shared" si="6"/>
        <v>66</v>
      </c>
      <c r="I392" s="41" t="str">
        <f ca="1">IF(INDIRECT("投資信託振替制度!E50")="","",INDIRECT("投資信託振替制度!E50"))</f>
        <v/>
      </c>
      <c r="J392" s="42"/>
      <c r="K392" s="38" t="s">
        <v>94</v>
      </c>
      <c r="L392" s="80" t="s">
        <v>96</v>
      </c>
      <c r="M392" s="79" t="s">
        <v>884</v>
      </c>
      <c r="N392" s="88"/>
      <c r="O392" s="81" t="s">
        <v>885</v>
      </c>
      <c r="P392" s="39" t="s">
        <v>120</v>
      </c>
      <c r="Q392" s="39" t="s">
        <v>86</v>
      </c>
      <c r="R392" s="39" t="s">
        <v>780</v>
      </c>
      <c r="S392" s="39" t="s">
        <v>807</v>
      </c>
      <c r="T392" s="39" t="s">
        <v>780</v>
      </c>
      <c r="U392" s="78" t="s">
        <v>808</v>
      </c>
      <c r="V392" s="43">
        <v>1</v>
      </c>
      <c r="W392" s="145"/>
    </row>
    <row r="393" spans="1:23" s="128" customFormat="1" ht="26.45" customHeight="1" x14ac:dyDescent="0.15">
      <c r="A393" s="143" t="s">
        <v>754</v>
      </c>
      <c r="B393" s="33">
        <f t="shared" si="5"/>
        <v>381</v>
      </c>
      <c r="C393" s="130" t="s">
        <v>495</v>
      </c>
      <c r="D393" s="34" t="s">
        <v>807</v>
      </c>
      <c r="E393" s="35" t="s">
        <v>886</v>
      </c>
      <c r="F393" s="80" t="s">
        <v>704</v>
      </c>
      <c r="G393" s="80">
        <v>1</v>
      </c>
      <c r="H393" s="34">
        <f t="shared" si="6"/>
        <v>67</v>
      </c>
      <c r="I393" s="41" t="str">
        <f ca="1">IF(INDIRECT("投資信託振替制度!E51")="","",INDIRECT("投資信託振替制度!E51"))</f>
        <v/>
      </c>
      <c r="J393" s="42"/>
      <c r="K393" s="38" t="s">
        <v>94</v>
      </c>
      <c r="L393" s="78"/>
      <c r="M393" s="79" t="s">
        <v>801</v>
      </c>
      <c r="N393" s="88" t="s">
        <v>605</v>
      </c>
      <c r="O393" s="81">
        <v>13</v>
      </c>
      <c r="P393" s="39" t="s">
        <v>120</v>
      </c>
      <c r="Q393" s="39" t="s">
        <v>86</v>
      </c>
      <c r="R393" s="39" t="s">
        <v>807</v>
      </c>
      <c r="S393" s="39" t="s">
        <v>806</v>
      </c>
      <c r="T393" s="39" t="s">
        <v>780</v>
      </c>
      <c r="U393" s="78" t="s">
        <v>836</v>
      </c>
      <c r="V393" s="43">
        <v>1</v>
      </c>
      <c r="W393" s="145"/>
    </row>
    <row r="394" spans="1:23" s="128" customFormat="1" ht="26.45" customHeight="1" x14ac:dyDescent="0.15">
      <c r="A394" s="143" t="s">
        <v>754</v>
      </c>
      <c r="B394" s="33">
        <f t="shared" si="5"/>
        <v>382</v>
      </c>
      <c r="C394" s="130" t="s">
        <v>496</v>
      </c>
      <c r="D394" s="34" t="s">
        <v>807</v>
      </c>
      <c r="E394" s="35" t="s">
        <v>823</v>
      </c>
      <c r="F394" s="80" t="s">
        <v>704</v>
      </c>
      <c r="G394" s="80">
        <v>1</v>
      </c>
      <c r="H394" s="34">
        <f t="shared" si="6"/>
        <v>68</v>
      </c>
      <c r="I394" s="41" t="str">
        <f ca="1">IF(INDIRECT("投資信託振替制度!E52")="","",INDIRECT("投資信託振替制度!E52"))</f>
        <v/>
      </c>
      <c r="J394" s="42"/>
      <c r="K394" s="38" t="s">
        <v>94</v>
      </c>
      <c r="L394" s="80" t="s">
        <v>96</v>
      </c>
      <c r="M394" s="79" t="s">
        <v>801</v>
      </c>
      <c r="N394" s="88"/>
      <c r="O394" s="81" t="s">
        <v>885</v>
      </c>
      <c r="P394" s="39" t="s">
        <v>120</v>
      </c>
      <c r="Q394" s="39" t="s">
        <v>86</v>
      </c>
      <c r="R394" s="39" t="s">
        <v>807</v>
      </c>
      <c r="S394" s="39" t="s">
        <v>806</v>
      </c>
      <c r="T394" s="39" t="s">
        <v>780</v>
      </c>
      <c r="U394" s="78" t="s">
        <v>817</v>
      </c>
      <c r="V394" s="43">
        <v>1</v>
      </c>
      <c r="W394" s="145"/>
    </row>
    <row r="395" spans="1:23" s="128" customFormat="1" ht="13.15" customHeight="1" x14ac:dyDescent="0.15">
      <c r="A395" s="143" t="s">
        <v>754</v>
      </c>
      <c r="B395" s="33">
        <f t="shared" si="5"/>
        <v>383</v>
      </c>
      <c r="C395" s="130" t="s">
        <v>497</v>
      </c>
      <c r="D395" s="34" t="s">
        <v>806</v>
      </c>
      <c r="E395" s="35" t="s">
        <v>832</v>
      </c>
      <c r="F395" s="80" t="s">
        <v>704</v>
      </c>
      <c r="G395" s="80">
        <v>1</v>
      </c>
      <c r="H395" s="34">
        <f t="shared" si="6"/>
        <v>69</v>
      </c>
      <c r="I395" s="41"/>
      <c r="J395" s="42"/>
      <c r="K395" s="38"/>
      <c r="L395" s="78"/>
      <c r="M395" s="79"/>
      <c r="N395" s="88"/>
      <c r="O395" s="81"/>
      <c r="P395" s="39" t="s">
        <v>120</v>
      </c>
      <c r="Q395" s="39" t="s">
        <v>86</v>
      </c>
      <c r="R395" s="39" t="s">
        <v>780</v>
      </c>
      <c r="S395" s="39" t="s">
        <v>835</v>
      </c>
      <c r="T395" s="39" t="s">
        <v>806</v>
      </c>
      <c r="U395" s="78" t="s">
        <v>808</v>
      </c>
      <c r="V395" s="43">
        <v>1</v>
      </c>
      <c r="W395" s="145"/>
    </row>
    <row r="396" spans="1:23" s="128" customFormat="1" ht="26.45" customHeight="1" x14ac:dyDescent="0.15">
      <c r="A396" s="143" t="s">
        <v>754</v>
      </c>
      <c r="B396" s="33">
        <f t="shared" si="5"/>
        <v>384</v>
      </c>
      <c r="C396" s="130" t="s">
        <v>498</v>
      </c>
      <c r="D396" s="34" t="s">
        <v>780</v>
      </c>
      <c r="E396" s="35" t="s">
        <v>832</v>
      </c>
      <c r="F396" s="80" t="s">
        <v>704</v>
      </c>
      <c r="G396" s="80">
        <v>1</v>
      </c>
      <c r="H396" s="34">
        <f t="shared" si="6"/>
        <v>70</v>
      </c>
      <c r="I396" s="41" t="str">
        <f ca="1">IF(INDIRECT("投資信託振替制度!E53")="","",INDIRECT("投資信託振替制度!E53"))</f>
        <v/>
      </c>
      <c r="J396" s="42"/>
      <c r="K396" s="38" t="s">
        <v>94</v>
      </c>
      <c r="L396" s="78"/>
      <c r="M396" s="79" t="s">
        <v>884</v>
      </c>
      <c r="N396" s="88" t="s">
        <v>605</v>
      </c>
      <c r="O396" s="81">
        <v>8</v>
      </c>
      <c r="P396" s="39" t="s">
        <v>120</v>
      </c>
      <c r="Q396" s="39" t="s">
        <v>86</v>
      </c>
      <c r="R396" s="39" t="s">
        <v>780</v>
      </c>
      <c r="S396" s="39" t="s">
        <v>780</v>
      </c>
      <c r="T396" s="39" t="s">
        <v>780</v>
      </c>
      <c r="U396" s="78" t="s">
        <v>836</v>
      </c>
      <c r="V396" s="43">
        <v>1</v>
      </c>
      <c r="W396" s="145"/>
    </row>
    <row r="397" spans="1:23" s="128" customFormat="1" ht="26.45" customHeight="1" x14ac:dyDescent="0.15">
      <c r="A397" s="143" t="s">
        <v>754</v>
      </c>
      <c r="B397" s="33">
        <f t="shared" si="5"/>
        <v>385</v>
      </c>
      <c r="C397" s="130" t="s">
        <v>499</v>
      </c>
      <c r="D397" s="34" t="s">
        <v>780</v>
      </c>
      <c r="E397" s="35" t="s">
        <v>886</v>
      </c>
      <c r="F397" s="80" t="s">
        <v>704</v>
      </c>
      <c r="G397" s="80">
        <v>1</v>
      </c>
      <c r="H397" s="34">
        <f t="shared" si="6"/>
        <v>71</v>
      </c>
      <c r="I397" s="41" t="str">
        <f ca="1">IF(INDIRECT("投資信託振替制度!E54")="","",INDIRECT("投資信託振替制度!E54"))</f>
        <v/>
      </c>
      <c r="J397" s="42"/>
      <c r="K397" s="38" t="s">
        <v>94</v>
      </c>
      <c r="L397" s="80" t="s">
        <v>96</v>
      </c>
      <c r="M397" s="79" t="s">
        <v>801</v>
      </c>
      <c r="N397" s="88"/>
      <c r="O397" s="81" t="s">
        <v>818</v>
      </c>
      <c r="P397" s="39" t="s">
        <v>120</v>
      </c>
      <c r="Q397" s="39" t="s">
        <v>86</v>
      </c>
      <c r="R397" s="39" t="s">
        <v>835</v>
      </c>
      <c r="S397" s="39" t="s">
        <v>807</v>
      </c>
      <c r="T397" s="39" t="s">
        <v>780</v>
      </c>
      <c r="U397" s="78" t="s">
        <v>781</v>
      </c>
      <c r="V397" s="43">
        <v>1</v>
      </c>
      <c r="W397" s="145"/>
    </row>
    <row r="398" spans="1:23" s="128" customFormat="1" ht="26.45" customHeight="1" x14ac:dyDescent="0.15">
      <c r="A398" s="143" t="s">
        <v>754</v>
      </c>
      <c r="B398" s="33">
        <f t="shared" si="5"/>
        <v>386</v>
      </c>
      <c r="C398" s="130" t="s">
        <v>500</v>
      </c>
      <c r="D398" s="34" t="s">
        <v>807</v>
      </c>
      <c r="E398" s="35" t="s">
        <v>809</v>
      </c>
      <c r="F398" s="80" t="s">
        <v>704</v>
      </c>
      <c r="G398" s="80">
        <v>1</v>
      </c>
      <c r="H398" s="34">
        <f t="shared" si="6"/>
        <v>72</v>
      </c>
      <c r="I398" s="41" t="str">
        <f ca="1">IF(INDIRECT("投資信託振替制度!K49")="","",INDIRECT("投資信託振替制度!K49"))</f>
        <v/>
      </c>
      <c r="J398" s="42"/>
      <c r="K398" s="38" t="s">
        <v>94</v>
      </c>
      <c r="L398" s="80" t="s">
        <v>96</v>
      </c>
      <c r="M398" s="79" t="s">
        <v>801</v>
      </c>
      <c r="N398" s="88"/>
      <c r="O398" s="81" t="s">
        <v>818</v>
      </c>
      <c r="P398" s="39" t="s">
        <v>120</v>
      </c>
      <c r="Q398" s="39" t="s">
        <v>86</v>
      </c>
      <c r="R398" s="39" t="s">
        <v>807</v>
      </c>
      <c r="S398" s="39" t="s">
        <v>780</v>
      </c>
      <c r="T398" s="39" t="s">
        <v>806</v>
      </c>
      <c r="U398" s="78" t="s">
        <v>817</v>
      </c>
      <c r="V398" s="43">
        <v>1</v>
      </c>
      <c r="W398" s="145"/>
    </row>
    <row r="399" spans="1:23" s="128" customFormat="1" ht="26.45" customHeight="1" x14ac:dyDescent="0.15">
      <c r="A399" s="143" t="s">
        <v>754</v>
      </c>
      <c r="B399" s="33">
        <f t="shared" ref="B399:B567" si="7">ROW()-12</f>
        <v>387</v>
      </c>
      <c r="C399" s="130" t="s">
        <v>501</v>
      </c>
      <c r="D399" s="34" t="s">
        <v>780</v>
      </c>
      <c r="E399" s="35" t="s">
        <v>832</v>
      </c>
      <c r="F399" s="80" t="s">
        <v>704</v>
      </c>
      <c r="G399" s="80">
        <v>1</v>
      </c>
      <c r="H399" s="34">
        <f t="shared" ref="H399:H410" si="8">H398+1</f>
        <v>73</v>
      </c>
      <c r="I399" s="41" t="str">
        <f ca="1">IF(INDIRECT("投資信託振替制度!K50")="","",INDIRECT("投資信託振替制度!K50"))</f>
        <v/>
      </c>
      <c r="J399" s="42"/>
      <c r="K399" s="38" t="s">
        <v>94</v>
      </c>
      <c r="L399" s="80" t="s">
        <v>96</v>
      </c>
      <c r="M399" s="79" t="s">
        <v>884</v>
      </c>
      <c r="N399" s="88"/>
      <c r="O399" s="81" t="s">
        <v>885</v>
      </c>
      <c r="P399" s="39" t="s">
        <v>120</v>
      </c>
      <c r="Q399" s="39" t="s">
        <v>86</v>
      </c>
      <c r="R399" s="39" t="s">
        <v>807</v>
      </c>
      <c r="S399" s="39" t="s">
        <v>780</v>
      </c>
      <c r="T399" s="39" t="s">
        <v>807</v>
      </c>
      <c r="U399" s="78" t="s">
        <v>836</v>
      </c>
      <c r="V399" s="43">
        <v>1</v>
      </c>
      <c r="W399" s="145"/>
    </row>
    <row r="400" spans="1:23" s="128" customFormat="1" ht="26.45" customHeight="1" x14ac:dyDescent="0.15">
      <c r="A400" s="143" t="s">
        <v>754</v>
      </c>
      <c r="B400" s="33">
        <f t="shared" si="7"/>
        <v>388</v>
      </c>
      <c r="C400" s="130" t="s">
        <v>502</v>
      </c>
      <c r="D400" s="34" t="s">
        <v>807</v>
      </c>
      <c r="E400" s="35" t="s">
        <v>832</v>
      </c>
      <c r="F400" s="80" t="s">
        <v>704</v>
      </c>
      <c r="G400" s="80">
        <v>1</v>
      </c>
      <c r="H400" s="34">
        <f t="shared" si="8"/>
        <v>74</v>
      </c>
      <c r="I400" s="41" t="str">
        <f ca="1">IF(INDIRECT("投資信託振替制度!K51")="","",INDIRECT("投資信託振替制度!K51"))</f>
        <v/>
      </c>
      <c r="J400" s="42"/>
      <c r="K400" s="38" t="s">
        <v>94</v>
      </c>
      <c r="L400" s="78"/>
      <c r="M400" s="79" t="s">
        <v>815</v>
      </c>
      <c r="N400" s="88" t="s">
        <v>605</v>
      </c>
      <c r="O400" s="81">
        <v>13</v>
      </c>
      <c r="P400" s="39" t="s">
        <v>120</v>
      </c>
      <c r="Q400" s="39" t="s">
        <v>86</v>
      </c>
      <c r="R400" s="39" t="s">
        <v>835</v>
      </c>
      <c r="S400" s="39" t="s">
        <v>780</v>
      </c>
      <c r="T400" s="39" t="s">
        <v>835</v>
      </c>
      <c r="U400" s="78" t="s">
        <v>808</v>
      </c>
      <c r="V400" s="43">
        <v>1</v>
      </c>
      <c r="W400" s="145"/>
    </row>
    <row r="401" spans="1:24" s="128" customFormat="1" ht="26.45" customHeight="1" x14ac:dyDescent="0.15">
      <c r="A401" s="143" t="s">
        <v>754</v>
      </c>
      <c r="B401" s="33">
        <f t="shared" si="7"/>
        <v>389</v>
      </c>
      <c r="C401" s="130" t="s">
        <v>503</v>
      </c>
      <c r="D401" s="34" t="s">
        <v>807</v>
      </c>
      <c r="E401" s="35" t="s">
        <v>809</v>
      </c>
      <c r="F401" s="80" t="s">
        <v>704</v>
      </c>
      <c r="G401" s="80">
        <v>1</v>
      </c>
      <c r="H401" s="34">
        <f t="shared" si="8"/>
        <v>75</v>
      </c>
      <c r="I401" s="41" t="str">
        <f ca="1">IF(INDIRECT("投資信託振替制度!K52")="","",INDIRECT("投資信託振替制度!K52"))</f>
        <v/>
      </c>
      <c r="J401" s="42"/>
      <c r="K401" s="38" t="s">
        <v>94</v>
      </c>
      <c r="L401" s="80" t="s">
        <v>96</v>
      </c>
      <c r="M401" s="79" t="s">
        <v>884</v>
      </c>
      <c r="N401" s="88"/>
      <c r="O401" s="81" t="s">
        <v>885</v>
      </c>
      <c r="P401" s="39" t="s">
        <v>120</v>
      </c>
      <c r="Q401" s="39" t="s">
        <v>86</v>
      </c>
      <c r="R401" s="39" t="s">
        <v>835</v>
      </c>
      <c r="S401" s="39" t="s">
        <v>835</v>
      </c>
      <c r="T401" s="39" t="s">
        <v>807</v>
      </c>
      <c r="U401" s="78" t="s">
        <v>808</v>
      </c>
      <c r="V401" s="43">
        <v>1</v>
      </c>
      <c r="W401" s="145"/>
    </row>
    <row r="402" spans="1:24" s="128" customFormat="1" ht="13.15" customHeight="1" x14ac:dyDescent="0.15">
      <c r="A402" s="143" t="s">
        <v>754</v>
      </c>
      <c r="B402" s="33">
        <f t="shared" si="7"/>
        <v>390</v>
      </c>
      <c r="C402" s="130" t="s">
        <v>504</v>
      </c>
      <c r="D402" s="34" t="s">
        <v>835</v>
      </c>
      <c r="E402" s="35" t="s">
        <v>886</v>
      </c>
      <c r="F402" s="80" t="s">
        <v>704</v>
      </c>
      <c r="G402" s="80">
        <v>1</v>
      </c>
      <c r="H402" s="34">
        <f t="shared" si="8"/>
        <v>76</v>
      </c>
      <c r="I402" s="41"/>
      <c r="J402" s="42"/>
      <c r="K402" s="38"/>
      <c r="L402" s="78"/>
      <c r="M402" s="79"/>
      <c r="N402" s="88"/>
      <c r="O402" s="81"/>
      <c r="P402" s="39" t="s">
        <v>120</v>
      </c>
      <c r="Q402" s="39" t="s">
        <v>86</v>
      </c>
      <c r="R402" s="39" t="s">
        <v>807</v>
      </c>
      <c r="S402" s="39" t="s">
        <v>806</v>
      </c>
      <c r="T402" s="39" t="s">
        <v>807</v>
      </c>
      <c r="U402" s="78" t="s">
        <v>817</v>
      </c>
      <c r="V402" s="43">
        <v>1</v>
      </c>
      <c r="W402" s="145"/>
    </row>
    <row r="403" spans="1:24" s="128" customFormat="1" ht="26.45" customHeight="1" x14ac:dyDescent="0.15">
      <c r="A403" s="143" t="s">
        <v>754</v>
      </c>
      <c r="B403" s="33">
        <f t="shared" si="7"/>
        <v>391</v>
      </c>
      <c r="C403" s="130" t="s">
        <v>505</v>
      </c>
      <c r="D403" s="34" t="s">
        <v>835</v>
      </c>
      <c r="E403" s="35" t="s">
        <v>823</v>
      </c>
      <c r="F403" s="80" t="s">
        <v>704</v>
      </c>
      <c r="G403" s="80">
        <v>1</v>
      </c>
      <c r="H403" s="34">
        <f t="shared" si="8"/>
        <v>77</v>
      </c>
      <c r="I403" s="41" t="str">
        <f ca="1">IF(INDIRECT("投資信託振替制度!K53")="","",INDIRECT("投資信託振替制度!K53"))</f>
        <v/>
      </c>
      <c r="J403" s="42"/>
      <c r="K403" s="38" t="s">
        <v>94</v>
      </c>
      <c r="L403" s="78"/>
      <c r="M403" s="79" t="s">
        <v>815</v>
      </c>
      <c r="N403" s="88" t="s">
        <v>605</v>
      </c>
      <c r="O403" s="81">
        <v>8</v>
      </c>
      <c r="P403" s="39" t="s">
        <v>120</v>
      </c>
      <c r="Q403" s="39" t="s">
        <v>86</v>
      </c>
      <c r="R403" s="39" t="s">
        <v>807</v>
      </c>
      <c r="S403" s="39" t="s">
        <v>807</v>
      </c>
      <c r="T403" s="39" t="s">
        <v>780</v>
      </c>
      <c r="U403" s="78" t="s">
        <v>817</v>
      </c>
      <c r="V403" s="43">
        <v>1</v>
      </c>
      <c r="W403" s="145"/>
    </row>
    <row r="404" spans="1:24" s="128" customFormat="1" ht="26.45" customHeight="1" x14ac:dyDescent="0.15">
      <c r="A404" s="143" t="s">
        <v>754</v>
      </c>
      <c r="B404" s="33">
        <f t="shared" si="7"/>
        <v>392</v>
      </c>
      <c r="C404" s="130" t="s">
        <v>506</v>
      </c>
      <c r="D404" s="34" t="s">
        <v>835</v>
      </c>
      <c r="E404" s="35" t="s">
        <v>809</v>
      </c>
      <c r="F404" s="80" t="s">
        <v>704</v>
      </c>
      <c r="G404" s="80">
        <v>1</v>
      </c>
      <c r="H404" s="34">
        <f t="shared" si="8"/>
        <v>78</v>
      </c>
      <c r="I404" s="41" t="str">
        <f ca="1">IF(INDIRECT("投資信託振替制度!K54")="","",INDIRECT("投資信託振替制度!K54"))</f>
        <v/>
      </c>
      <c r="J404" s="42"/>
      <c r="K404" s="38" t="s">
        <v>94</v>
      </c>
      <c r="L404" s="80" t="s">
        <v>96</v>
      </c>
      <c r="M404" s="79" t="s">
        <v>815</v>
      </c>
      <c r="N404" s="88"/>
      <c r="O404" s="81" t="s">
        <v>818</v>
      </c>
      <c r="P404" s="39" t="s">
        <v>120</v>
      </c>
      <c r="Q404" s="39" t="s">
        <v>86</v>
      </c>
      <c r="R404" s="39" t="s">
        <v>807</v>
      </c>
      <c r="S404" s="39" t="s">
        <v>780</v>
      </c>
      <c r="T404" s="39" t="s">
        <v>807</v>
      </c>
      <c r="U404" s="78" t="s">
        <v>817</v>
      </c>
      <c r="V404" s="43">
        <v>1</v>
      </c>
      <c r="W404" s="145"/>
    </row>
    <row r="405" spans="1:24" s="128" customFormat="1" ht="40.5" customHeight="1" x14ac:dyDescent="0.15">
      <c r="A405" s="143" t="s">
        <v>754</v>
      </c>
      <c r="B405" s="33">
        <f t="shared" si="7"/>
        <v>393</v>
      </c>
      <c r="C405" s="130" t="s">
        <v>887</v>
      </c>
      <c r="D405" s="34" t="s">
        <v>835</v>
      </c>
      <c r="E405" s="35" t="s">
        <v>823</v>
      </c>
      <c r="F405" s="80" t="s">
        <v>704</v>
      </c>
      <c r="G405" s="80">
        <v>1</v>
      </c>
      <c r="H405" s="34">
        <f t="shared" si="8"/>
        <v>79</v>
      </c>
      <c r="I405" s="41" t="str">
        <f ca="1">IF(INDIRECT("投資信託振替制度!E57")="","",INDIRECT("投資信託振替制度!E57"))</f>
        <v/>
      </c>
      <c r="J405" s="42"/>
      <c r="K405" s="38" t="s">
        <v>94</v>
      </c>
      <c r="L405" s="80" t="s">
        <v>96</v>
      </c>
      <c r="M405" s="79" t="s">
        <v>815</v>
      </c>
      <c r="N405" s="88"/>
      <c r="O405" s="81" t="s">
        <v>818</v>
      </c>
      <c r="P405" s="39" t="s">
        <v>120</v>
      </c>
      <c r="Q405" s="39" t="s">
        <v>86</v>
      </c>
      <c r="R405" s="39" t="s">
        <v>807</v>
      </c>
      <c r="S405" s="39" t="s">
        <v>807</v>
      </c>
      <c r="T405" s="39" t="s">
        <v>807</v>
      </c>
      <c r="U405" s="78" t="s">
        <v>836</v>
      </c>
      <c r="V405" s="43">
        <v>1</v>
      </c>
      <c r="W405" s="145"/>
    </row>
    <row r="406" spans="1:24" s="128" customFormat="1" ht="40.5" customHeight="1" x14ac:dyDescent="0.15">
      <c r="A406" s="143" t="s">
        <v>754</v>
      </c>
      <c r="B406" s="33">
        <f t="shared" si="7"/>
        <v>394</v>
      </c>
      <c r="C406" s="130" t="s">
        <v>888</v>
      </c>
      <c r="D406" s="34" t="s">
        <v>807</v>
      </c>
      <c r="E406" s="35" t="s">
        <v>809</v>
      </c>
      <c r="F406" s="80" t="s">
        <v>704</v>
      </c>
      <c r="G406" s="80">
        <v>1</v>
      </c>
      <c r="H406" s="34">
        <f t="shared" si="8"/>
        <v>80</v>
      </c>
      <c r="I406" s="41" t="str">
        <f ca="1">IF(INDIRECT("投資信託振替制度!E58")="","",INDIRECT("投資信託振替制度!E58"))</f>
        <v/>
      </c>
      <c r="J406" s="42"/>
      <c r="K406" s="38" t="s">
        <v>94</v>
      </c>
      <c r="L406" s="78"/>
      <c r="M406" s="79" t="s">
        <v>815</v>
      </c>
      <c r="N406" s="88" t="s">
        <v>605</v>
      </c>
      <c r="O406" s="81">
        <v>13</v>
      </c>
      <c r="P406" s="39" t="s">
        <v>120</v>
      </c>
      <c r="Q406" s="39" t="s">
        <v>86</v>
      </c>
      <c r="R406" s="39" t="s">
        <v>780</v>
      </c>
      <c r="S406" s="39" t="s">
        <v>807</v>
      </c>
      <c r="T406" s="39" t="s">
        <v>807</v>
      </c>
      <c r="U406" s="78" t="s">
        <v>817</v>
      </c>
      <c r="V406" s="43">
        <v>1</v>
      </c>
      <c r="W406" s="145"/>
    </row>
    <row r="407" spans="1:24" ht="56.25" customHeight="1" x14ac:dyDescent="0.15">
      <c r="A407" s="75"/>
      <c r="B407" s="33">
        <f t="shared" si="7"/>
        <v>395</v>
      </c>
      <c r="C407" s="130" t="s">
        <v>889</v>
      </c>
      <c r="D407" s="34" t="s">
        <v>835</v>
      </c>
      <c r="E407" s="35" t="s">
        <v>886</v>
      </c>
      <c r="F407" s="33" t="s">
        <v>704</v>
      </c>
      <c r="G407" s="80">
        <v>1</v>
      </c>
      <c r="H407" s="34">
        <f t="shared" si="8"/>
        <v>81</v>
      </c>
      <c r="I407" s="146" t="str">
        <f ca="1">IF(I334=1,TEXT(DATE(INDIRECT("投資信託振替制度!E9"),INDIRECT("投資信託振替制度!G9"),INDIRECT("投資信託振替制度!I9")),"YYYY/MM/DD"),"")</f>
        <v/>
      </c>
      <c r="J407" s="42"/>
      <c r="K407" s="38" t="s">
        <v>114</v>
      </c>
      <c r="L407" s="78" t="s">
        <v>1089</v>
      </c>
      <c r="M407" s="79" t="s">
        <v>115</v>
      </c>
      <c r="N407" s="79"/>
      <c r="O407" s="81">
        <v>10</v>
      </c>
      <c r="P407" s="39" t="s">
        <v>120</v>
      </c>
      <c r="Q407" s="39" t="s">
        <v>86</v>
      </c>
      <c r="R407" s="39" t="s">
        <v>806</v>
      </c>
      <c r="S407" s="39" t="s">
        <v>780</v>
      </c>
      <c r="T407" s="39" t="s">
        <v>806</v>
      </c>
      <c r="U407" s="78" t="s">
        <v>781</v>
      </c>
      <c r="V407" s="43">
        <v>1</v>
      </c>
      <c r="W407" s="145"/>
      <c r="X407" s="75"/>
    </row>
    <row r="408" spans="1:24" ht="56.25" customHeight="1" x14ac:dyDescent="0.15">
      <c r="A408" s="75"/>
      <c r="B408" s="33">
        <f t="shared" si="7"/>
        <v>396</v>
      </c>
      <c r="C408" s="130" t="s">
        <v>273</v>
      </c>
      <c r="D408" s="34" t="s">
        <v>835</v>
      </c>
      <c r="E408" s="35" t="s">
        <v>890</v>
      </c>
      <c r="F408" s="33" t="s">
        <v>704</v>
      </c>
      <c r="G408" s="80">
        <v>1</v>
      </c>
      <c r="H408" s="34">
        <f t="shared" si="8"/>
        <v>82</v>
      </c>
      <c r="I408" s="96" t="str">
        <f ca="1">IF(OR(I334=1,AND(I334=2,INDIRECT("投資信託振替制度!E8")="適用開始日を指定する")),TEXT(DATE(INDIRECT("投資信託振替制度!E9"),INDIRECT("投資信託振替制度!G9"),INDIRECT("投資信託振替制度!I9")),"YYYY/MM/DD"),IF(INDIRECT("補記シート!D28")="","",INDIRECT("補記シート!D28")))</f>
        <v/>
      </c>
      <c r="J408" s="42"/>
      <c r="K408" s="38" t="s">
        <v>117</v>
      </c>
      <c r="L408" s="78" t="s">
        <v>1088</v>
      </c>
      <c r="M408" s="45" t="s">
        <v>116</v>
      </c>
      <c r="N408" s="45"/>
      <c r="O408" s="81">
        <v>10</v>
      </c>
      <c r="P408" s="39" t="s">
        <v>120</v>
      </c>
      <c r="Q408" s="39" t="s">
        <v>86</v>
      </c>
      <c r="R408" s="39" t="s">
        <v>780</v>
      </c>
      <c r="S408" s="39" t="s">
        <v>780</v>
      </c>
      <c r="T408" s="39" t="s">
        <v>807</v>
      </c>
      <c r="U408" s="78" t="s">
        <v>817</v>
      </c>
      <c r="V408" s="43">
        <v>1</v>
      </c>
      <c r="W408" s="147"/>
      <c r="X408" s="75"/>
    </row>
    <row r="409" spans="1:24" ht="24" customHeight="1" x14ac:dyDescent="0.15">
      <c r="A409" s="75"/>
      <c r="B409" s="33">
        <f t="shared" si="7"/>
        <v>397</v>
      </c>
      <c r="C409" s="130" t="s">
        <v>274</v>
      </c>
      <c r="D409" s="34" t="s">
        <v>780</v>
      </c>
      <c r="E409" s="35" t="s">
        <v>837</v>
      </c>
      <c r="F409" s="47" t="s">
        <v>704</v>
      </c>
      <c r="G409" s="80">
        <v>1</v>
      </c>
      <c r="H409" s="34">
        <f t="shared" si="8"/>
        <v>83</v>
      </c>
      <c r="I409" s="48">
        <v>401768</v>
      </c>
      <c r="J409" s="49"/>
      <c r="K409" s="50" t="s">
        <v>81</v>
      </c>
      <c r="L409" s="80" t="s">
        <v>82</v>
      </c>
      <c r="M409" s="88" t="s">
        <v>89</v>
      </c>
      <c r="N409" s="45" t="s">
        <v>90</v>
      </c>
      <c r="O409" s="81">
        <v>10</v>
      </c>
      <c r="P409" s="39" t="s">
        <v>120</v>
      </c>
      <c r="Q409" s="39" t="s">
        <v>86</v>
      </c>
      <c r="R409" s="39" t="s">
        <v>780</v>
      </c>
      <c r="S409" s="39" t="s">
        <v>779</v>
      </c>
      <c r="T409" s="39" t="s">
        <v>780</v>
      </c>
      <c r="U409" s="78" t="s">
        <v>891</v>
      </c>
      <c r="V409" s="43">
        <v>1</v>
      </c>
      <c r="W409" s="147"/>
      <c r="X409" s="75"/>
    </row>
    <row r="410" spans="1:24" s="128" customFormat="1" ht="24" customHeight="1" thickBot="1" x14ac:dyDescent="0.2">
      <c r="A410" s="153"/>
      <c r="B410" s="52">
        <f t="shared" si="7"/>
        <v>398</v>
      </c>
      <c r="C410" s="291" t="s">
        <v>275</v>
      </c>
      <c r="D410" s="53" t="s">
        <v>807</v>
      </c>
      <c r="E410" s="51" t="s">
        <v>839</v>
      </c>
      <c r="F410" s="52" t="s">
        <v>704</v>
      </c>
      <c r="G410" s="57">
        <v>1</v>
      </c>
      <c r="H410" s="292">
        <f t="shared" si="8"/>
        <v>84</v>
      </c>
      <c r="I410" s="48">
        <v>401768</v>
      </c>
      <c r="J410" s="76"/>
      <c r="K410" s="56" t="s">
        <v>81</v>
      </c>
      <c r="L410" s="57" t="s">
        <v>82</v>
      </c>
      <c r="M410" s="88" t="s">
        <v>89</v>
      </c>
      <c r="N410" s="88"/>
      <c r="O410" s="148">
        <v>10</v>
      </c>
      <c r="P410" s="39" t="s">
        <v>120</v>
      </c>
      <c r="Q410" s="85" t="s">
        <v>86</v>
      </c>
      <c r="R410" s="85" t="s">
        <v>779</v>
      </c>
      <c r="S410" s="85" t="s">
        <v>779</v>
      </c>
      <c r="T410" s="85" t="s">
        <v>807</v>
      </c>
      <c r="U410" s="100" t="s">
        <v>781</v>
      </c>
      <c r="V410" s="46">
        <v>1</v>
      </c>
      <c r="W410" s="149"/>
      <c r="X410" s="77"/>
    </row>
    <row r="411" spans="1:24" s="128" customFormat="1" ht="27" customHeight="1" thickTop="1" x14ac:dyDescent="0.15">
      <c r="A411" s="64"/>
      <c r="B411" s="297">
        <f t="shared" si="7"/>
        <v>399</v>
      </c>
      <c r="C411" s="299" t="s">
        <v>130</v>
      </c>
      <c r="D411" s="65" t="s">
        <v>807</v>
      </c>
      <c r="E411" s="66" t="s">
        <v>839</v>
      </c>
      <c r="F411" s="298" t="s">
        <v>892</v>
      </c>
      <c r="G411" s="67">
        <v>1</v>
      </c>
      <c r="H411" s="295">
        <v>1</v>
      </c>
      <c r="I411" s="68"/>
      <c r="J411" s="69"/>
      <c r="K411" s="70" t="s">
        <v>81</v>
      </c>
      <c r="L411" s="86" t="s">
        <v>82</v>
      </c>
      <c r="M411" s="71" t="s">
        <v>83</v>
      </c>
      <c r="N411" s="71" t="s">
        <v>84</v>
      </c>
      <c r="O411" s="151" t="s">
        <v>807</v>
      </c>
      <c r="P411" s="72" t="s">
        <v>807</v>
      </c>
      <c r="Q411" s="73" t="s">
        <v>86</v>
      </c>
      <c r="R411" s="73" t="s">
        <v>780</v>
      </c>
      <c r="S411" s="73" t="s">
        <v>780</v>
      </c>
      <c r="T411" s="73" t="s">
        <v>807</v>
      </c>
      <c r="U411" s="86"/>
      <c r="V411" s="74">
        <v>1</v>
      </c>
      <c r="W411" s="152"/>
      <c r="X411" s="64"/>
    </row>
    <row r="412" spans="1:24" s="128" customFormat="1" ht="13.15" customHeight="1" x14ac:dyDescent="0.15">
      <c r="A412" s="143"/>
      <c r="B412" s="33">
        <f t="shared" si="7"/>
        <v>400</v>
      </c>
      <c r="C412" s="300" t="s">
        <v>131</v>
      </c>
      <c r="D412" s="34" t="s">
        <v>807</v>
      </c>
      <c r="E412" s="35" t="s">
        <v>890</v>
      </c>
      <c r="F412" s="33" t="s">
        <v>705</v>
      </c>
      <c r="G412" s="33">
        <v>1</v>
      </c>
      <c r="H412" s="34">
        <v>2</v>
      </c>
      <c r="I412" s="41"/>
      <c r="J412" s="42"/>
      <c r="K412" s="38" t="s">
        <v>81</v>
      </c>
      <c r="L412" s="80" t="s">
        <v>82</v>
      </c>
      <c r="M412" s="88" t="s">
        <v>83</v>
      </c>
      <c r="N412" s="88" t="s">
        <v>88</v>
      </c>
      <c r="O412" s="81" t="s">
        <v>807</v>
      </c>
      <c r="P412" s="39" t="s">
        <v>779</v>
      </c>
      <c r="Q412" s="39" t="s">
        <v>86</v>
      </c>
      <c r="R412" s="39" t="s">
        <v>807</v>
      </c>
      <c r="S412" s="39" t="s">
        <v>807</v>
      </c>
      <c r="T412" s="39" t="s">
        <v>807</v>
      </c>
      <c r="U412" s="80"/>
      <c r="V412" s="43">
        <v>1</v>
      </c>
      <c r="W412" s="145"/>
    </row>
    <row r="413" spans="1:24" s="128" customFormat="1" ht="13.15" customHeight="1" x14ac:dyDescent="0.15">
      <c r="A413" s="143"/>
      <c r="B413" s="33">
        <f t="shared" si="7"/>
        <v>401</v>
      </c>
      <c r="C413" s="300" t="s">
        <v>132</v>
      </c>
      <c r="D413" s="34" t="s">
        <v>807</v>
      </c>
      <c r="E413" s="35" t="s">
        <v>879</v>
      </c>
      <c r="F413" s="33" t="s">
        <v>705</v>
      </c>
      <c r="G413" s="33">
        <v>1</v>
      </c>
      <c r="H413" s="34">
        <v>3</v>
      </c>
      <c r="I413" s="41"/>
      <c r="J413" s="42"/>
      <c r="K413" s="38" t="s">
        <v>81</v>
      </c>
      <c r="L413" s="80" t="s">
        <v>82</v>
      </c>
      <c r="M413" s="88" t="s">
        <v>83</v>
      </c>
      <c r="N413" s="88" t="s">
        <v>88</v>
      </c>
      <c r="O413" s="81" t="s">
        <v>807</v>
      </c>
      <c r="P413" s="39" t="s">
        <v>878</v>
      </c>
      <c r="Q413" s="39" t="s">
        <v>86</v>
      </c>
      <c r="R413" s="39" t="s">
        <v>780</v>
      </c>
      <c r="S413" s="39" t="s">
        <v>807</v>
      </c>
      <c r="T413" s="39" t="s">
        <v>780</v>
      </c>
      <c r="U413" s="80"/>
      <c r="V413" s="43">
        <v>1</v>
      </c>
      <c r="W413" s="145"/>
    </row>
    <row r="414" spans="1:24" s="128" customFormat="1" ht="13.15" customHeight="1" x14ac:dyDescent="0.15">
      <c r="A414" s="143"/>
      <c r="B414" s="33">
        <f t="shared" si="7"/>
        <v>402</v>
      </c>
      <c r="C414" s="300" t="s">
        <v>133</v>
      </c>
      <c r="D414" s="34" t="s">
        <v>780</v>
      </c>
      <c r="E414" s="35" t="s">
        <v>879</v>
      </c>
      <c r="F414" s="33" t="s">
        <v>705</v>
      </c>
      <c r="G414" s="33">
        <v>1</v>
      </c>
      <c r="H414" s="34">
        <v>4</v>
      </c>
      <c r="I414" s="41"/>
      <c r="J414" s="42"/>
      <c r="K414" s="38" t="s">
        <v>81</v>
      </c>
      <c r="L414" s="80" t="s">
        <v>82</v>
      </c>
      <c r="M414" s="88" t="s">
        <v>83</v>
      </c>
      <c r="N414" s="88" t="s">
        <v>88</v>
      </c>
      <c r="O414" s="81" t="s">
        <v>780</v>
      </c>
      <c r="P414" s="39" t="s">
        <v>779</v>
      </c>
      <c r="Q414" s="39" t="s">
        <v>86</v>
      </c>
      <c r="R414" s="39" t="s">
        <v>780</v>
      </c>
      <c r="S414" s="39" t="s">
        <v>779</v>
      </c>
      <c r="T414" s="39" t="s">
        <v>807</v>
      </c>
      <c r="U414" s="80"/>
      <c r="V414" s="43">
        <v>1</v>
      </c>
      <c r="W414" s="145"/>
    </row>
    <row r="415" spans="1:24" s="128" customFormat="1" ht="13.15" customHeight="1" x14ac:dyDescent="0.15">
      <c r="A415" s="143"/>
      <c r="B415" s="33">
        <f t="shared" si="7"/>
        <v>403</v>
      </c>
      <c r="C415" s="300" t="s">
        <v>134</v>
      </c>
      <c r="D415" s="34" t="s">
        <v>779</v>
      </c>
      <c r="E415" s="35" t="s">
        <v>837</v>
      </c>
      <c r="F415" s="33" t="s">
        <v>705</v>
      </c>
      <c r="G415" s="33">
        <v>1</v>
      </c>
      <c r="H415" s="34">
        <v>5</v>
      </c>
      <c r="I415" s="41"/>
      <c r="J415" s="42"/>
      <c r="K415" s="38" t="s">
        <v>81</v>
      </c>
      <c r="L415" s="80" t="s">
        <v>82</v>
      </c>
      <c r="M415" s="88" t="s">
        <v>83</v>
      </c>
      <c r="N415" s="88" t="s">
        <v>88</v>
      </c>
      <c r="O415" s="81" t="s">
        <v>878</v>
      </c>
      <c r="P415" s="39" t="s">
        <v>878</v>
      </c>
      <c r="Q415" s="39" t="s">
        <v>86</v>
      </c>
      <c r="R415" s="39" t="s">
        <v>780</v>
      </c>
      <c r="S415" s="39" t="s">
        <v>780</v>
      </c>
      <c r="T415" s="39" t="s">
        <v>807</v>
      </c>
      <c r="U415" s="80"/>
      <c r="V415" s="43">
        <v>1</v>
      </c>
      <c r="W415" s="145"/>
    </row>
    <row r="416" spans="1:24" s="128" customFormat="1" ht="45.75" customHeight="1" x14ac:dyDescent="0.15">
      <c r="A416" s="143"/>
      <c r="B416" s="33">
        <f t="shared" si="7"/>
        <v>404</v>
      </c>
      <c r="C416" s="301" t="s">
        <v>159</v>
      </c>
      <c r="D416" s="34" t="s">
        <v>780</v>
      </c>
      <c r="E416" s="35" t="s">
        <v>837</v>
      </c>
      <c r="F416" s="33" t="s">
        <v>705</v>
      </c>
      <c r="G416" s="33">
        <v>1</v>
      </c>
      <c r="H416" s="34">
        <v>6</v>
      </c>
      <c r="I416" s="96">
        <f ca="1">INDIRECT("補記シート!D29")</f>
        <v>0</v>
      </c>
      <c r="J416" s="42"/>
      <c r="K416" s="38" t="s">
        <v>785</v>
      </c>
      <c r="L416" s="80" t="s">
        <v>82</v>
      </c>
      <c r="M416" s="78" t="s">
        <v>109</v>
      </c>
      <c r="N416" s="83" t="s">
        <v>113</v>
      </c>
      <c r="O416" s="81">
        <v>7</v>
      </c>
      <c r="P416" s="39" t="s">
        <v>121</v>
      </c>
      <c r="Q416" s="39" t="s">
        <v>86</v>
      </c>
      <c r="R416" s="39" t="s">
        <v>779</v>
      </c>
      <c r="S416" s="39" t="s">
        <v>807</v>
      </c>
      <c r="T416" s="39" t="s">
        <v>807</v>
      </c>
      <c r="U416" s="78" t="s">
        <v>817</v>
      </c>
      <c r="V416" s="43">
        <v>1</v>
      </c>
      <c r="W416" s="145"/>
    </row>
    <row r="417" spans="1:23" s="128" customFormat="1" ht="45.75" customHeight="1" x14ac:dyDescent="0.15">
      <c r="A417" s="143"/>
      <c r="B417" s="33">
        <f t="shared" si="7"/>
        <v>405</v>
      </c>
      <c r="C417" s="304" t="s">
        <v>1034</v>
      </c>
      <c r="D417" s="34" t="s">
        <v>771</v>
      </c>
      <c r="E417" s="35" t="s">
        <v>777</v>
      </c>
      <c r="F417" s="33" t="s">
        <v>705</v>
      </c>
      <c r="G417" s="33">
        <v>1</v>
      </c>
      <c r="H417" s="34">
        <v>7</v>
      </c>
      <c r="I417" s="41"/>
      <c r="J417" s="42" t="s">
        <v>1035</v>
      </c>
      <c r="K417" s="38" t="s">
        <v>1036</v>
      </c>
      <c r="L417" s="126" t="s">
        <v>1037</v>
      </c>
      <c r="M417" s="127" t="s">
        <v>1038</v>
      </c>
      <c r="N417" s="183" t="s">
        <v>1049</v>
      </c>
      <c r="O417" s="81" t="s">
        <v>1039</v>
      </c>
      <c r="P417" s="39" t="s">
        <v>1040</v>
      </c>
      <c r="Q417" s="39" t="s">
        <v>1041</v>
      </c>
      <c r="R417" s="39" t="s">
        <v>1043</v>
      </c>
      <c r="S417" s="39" t="s">
        <v>1043</v>
      </c>
      <c r="T417" s="39" t="s">
        <v>1043</v>
      </c>
      <c r="U417" s="78" t="s">
        <v>781</v>
      </c>
      <c r="V417" s="43">
        <v>1</v>
      </c>
      <c r="W417" s="145"/>
    </row>
    <row r="418" spans="1:23" s="128" customFormat="1" ht="27.75" customHeight="1" x14ac:dyDescent="0.15">
      <c r="A418" s="143"/>
      <c r="B418" s="33">
        <f t="shared" si="7"/>
        <v>406</v>
      </c>
      <c r="C418" s="301" t="s">
        <v>160</v>
      </c>
      <c r="D418" s="34" t="s">
        <v>779</v>
      </c>
      <c r="E418" s="35" t="s">
        <v>879</v>
      </c>
      <c r="F418" s="33" t="s">
        <v>1062</v>
      </c>
      <c r="G418" s="33">
        <v>1</v>
      </c>
      <c r="H418" s="34">
        <v>8</v>
      </c>
      <c r="I418" s="41"/>
      <c r="J418" s="42" t="s">
        <v>791</v>
      </c>
      <c r="K418" s="82" t="s">
        <v>792</v>
      </c>
      <c r="L418" s="80" t="s">
        <v>793</v>
      </c>
      <c r="M418" s="78" t="s">
        <v>794</v>
      </c>
      <c r="N418" s="83" t="s">
        <v>1049</v>
      </c>
      <c r="O418" s="81" t="s">
        <v>795</v>
      </c>
      <c r="P418" s="39" t="s">
        <v>121</v>
      </c>
      <c r="Q418" s="39" t="s">
        <v>86</v>
      </c>
      <c r="R418" s="39" t="s">
        <v>1042</v>
      </c>
      <c r="S418" s="39" t="s">
        <v>1042</v>
      </c>
      <c r="T418" s="39" t="s">
        <v>1042</v>
      </c>
      <c r="U418" s="78" t="s">
        <v>781</v>
      </c>
      <c r="V418" s="43">
        <v>1</v>
      </c>
      <c r="W418" s="145"/>
    </row>
    <row r="419" spans="1:23" s="128" customFormat="1" ht="26.45" customHeight="1" x14ac:dyDescent="0.15">
      <c r="B419" s="33">
        <f t="shared" si="7"/>
        <v>407</v>
      </c>
      <c r="C419" s="301" t="s">
        <v>606</v>
      </c>
      <c r="D419" s="34" t="s">
        <v>780</v>
      </c>
      <c r="E419" s="35" t="s">
        <v>876</v>
      </c>
      <c r="F419" s="33" t="s">
        <v>705</v>
      </c>
      <c r="G419" s="33">
        <v>1</v>
      </c>
      <c r="H419" s="34">
        <v>9</v>
      </c>
      <c r="I419" s="41" t="str">
        <f ca="1">IF(INDIRECT("外国株券等保管振替決済制度!E7")="新規",1,IF(INDIRECT("外国株券等保管振替決済制度!E7")="変更",2,""))</f>
        <v/>
      </c>
      <c r="J419" s="42"/>
      <c r="K419" s="38" t="s">
        <v>94</v>
      </c>
      <c r="L419" s="78" t="s">
        <v>95</v>
      </c>
      <c r="M419" s="78" t="s">
        <v>111</v>
      </c>
      <c r="N419" s="84"/>
      <c r="O419" s="81">
        <v>1</v>
      </c>
      <c r="P419" s="39" t="s">
        <v>121</v>
      </c>
      <c r="Q419" s="39" t="s">
        <v>86</v>
      </c>
      <c r="R419" s="39" t="s">
        <v>807</v>
      </c>
      <c r="S419" s="39" t="s">
        <v>807</v>
      </c>
      <c r="T419" s="39" t="s">
        <v>807</v>
      </c>
      <c r="U419" s="78" t="s">
        <v>781</v>
      </c>
      <c r="V419" s="43">
        <v>1</v>
      </c>
      <c r="W419" s="145"/>
    </row>
    <row r="420" spans="1:23" s="128" customFormat="1" ht="27" x14ac:dyDescent="0.15">
      <c r="A420" s="143" t="s">
        <v>755</v>
      </c>
      <c r="B420" s="33">
        <f t="shared" si="7"/>
        <v>408</v>
      </c>
      <c r="C420" s="301" t="s">
        <v>507</v>
      </c>
      <c r="D420" s="34" t="s">
        <v>807</v>
      </c>
      <c r="E420" s="35" t="s">
        <v>893</v>
      </c>
      <c r="F420" s="80" t="s">
        <v>705</v>
      </c>
      <c r="G420" s="33">
        <v>1</v>
      </c>
      <c r="H420" s="34">
        <v>10</v>
      </c>
      <c r="I420" s="41" t="str">
        <f ca="1">IF(INDIRECT("外国株券等保管振替決済制度!E12")="","",INDIRECT("外国株券等保管振替決済制度!E12"))</f>
        <v/>
      </c>
      <c r="J420" s="42"/>
      <c r="K420" s="38" t="s">
        <v>94</v>
      </c>
      <c r="L420" s="80" t="s">
        <v>96</v>
      </c>
      <c r="M420" s="79" t="s">
        <v>815</v>
      </c>
      <c r="N420" s="88"/>
      <c r="O420" s="81" t="s">
        <v>818</v>
      </c>
      <c r="P420" s="39" t="s">
        <v>121</v>
      </c>
      <c r="Q420" s="39" t="s">
        <v>86</v>
      </c>
      <c r="R420" s="39" t="s">
        <v>807</v>
      </c>
      <c r="S420" s="39" t="s">
        <v>878</v>
      </c>
      <c r="T420" s="39" t="s">
        <v>780</v>
      </c>
      <c r="U420" s="78" t="s">
        <v>781</v>
      </c>
      <c r="V420" s="43">
        <v>1</v>
      </c>
      <c r="W420" s="145"/>
    </row>
    <row r="421" spans="1:23" s="128" customFormat="1" ht="27" x14ac:dyDescent="0.15">
      <c r="A421" s="143" t="s">
        <v>755</v>
      </c>
      <c r="B421" s="33">
        <f t="shared" si="7"/>
        <v>409</v>
      </c>
      <c r="C421" s="301" t="s">
        <v>508</v>
      </c>
      <c r="D421" s="34" t="s">
        <v>780</v>
      </c>
      <c r="E421" s="35" t="s">
        <v>809</v>
      </c>
      <c r="F421" s="80" t="s">
        <v>705</v>
      </c>
      <c r="G421" s="80">
        <v>1</v>
      </c>
      <c r="H421" s="34">
        <v>11</v>
      </c>
      <c r="I421" s="41" t="str">
        <f ca="1">IF(INDIRECT("外国株券等保管振替決済制度!E13")="","",INDIRECT("外国株券等保管振替決済制度!E13"))</f>
        <v/>
      </c>
      <c r="J421" s="42"/>
      <c r="K421" s="38" t="s">
        <v>94</v>
      </c>
      <c r="L421" s="80" t="s">
        <v>96</v>
      </c>
      <c r="M421" s="79" t="s">
        <v>826</v>
      </c>
      <c r="N421" s="88"/>
      <c r="O421" s="81" t="s">
        <v>818</v>
      </c>
      <c r="P421" s="39" t="s">
        <v>121</v>
      </c>
      <c r="Q421" s="39" t="s">
        <v>86</v>
      </c>
      <c r="R421" s="39" t="s">
        <v>806</v>
      </c>
      <c r="S421" s="39" t="s">
        <v>894</v>
      </c>
      <c r="T421" s="39" t="s">
        <v>807</v>
      </c>
      <c r="U421" s="78" t="s">
        <v>895</v>
      </c>
      <c r="V421" s="43">
        <v>1</v>
      </c>
      <c r="W421" s="145"/>
    </row>
    <row r="422" spans="1:23" s="128" customFormat="1" ht="27" x14ac:dyDescent="0.15">
      <c r="A422" s="143" t="s">
        <v>755</v>
      </c>
      <c r="B422" s="33">
        <f t="shared" si="7"/>
        <v>410</v>
      </c>
      <c r="C422" s="301" t="s">
        <v>509</v>
      </c>
      <c r="D422" s="34" t="s">
        <v>780</v>
      </c>
      <c r="E422" s="35" t="s">
        <v>893</v>
      </c>
      <c r="F422" s="80" t="s">
        <v>705</v>
      </c>
      <c r="G422" s="33">
        <v>1</v>
      </c>
      <c r="H422" s="34">
        <v>12</v>
      </c>
      <c r="I422" s="41" t="str">
        <f ca="1">IF(INDIRECT("外国株券等保管振替決済制度!E14")="","",INDIRECT("外国株券等保管振替決済制度!E14"))</f>
        <v/>
      </c>
      <c r="J422" s="42"/>
      <c r="K422" s="38" t="s">
        <v>94</v>
      </c>
      <c r="L422" s="78"/>
      <c r="M422" s="79" t="s">
        <v>896</v>
      </c>
      <c r="N422" s="88" t="s">
        <v>605</v>
      </c>
      <c r="O422" s="81">
        <v>13</v>
      </c>
      <c r="P422" s="39" t="s">
        <v>121</v>
      </c>
      <c r="Q422" s="39" t="s">
        <v>86</v>
      </c>
      <c r="R422" s="39" t="s">
        <v>780</v>
      </c>
      <c r="S422" s="39" t="s">
        <v>807</v>
      </c>
      <c r="T422" s="39" t="s">
        <v>807</v>
      </c>
      <c r="U422" s="78" t="s">
        <v>817</v>
      </c>
      <c r="V422" s="43">
        <v>1</v>
      </c>
      <c r="W422" s="145"/>
    </row>
    <row r="423" spans="1:23" s="128" customFormat="1" ht="27" x14ac:dyDescent="0.15">
      <c r="A423" s="143" t="s">
        <v>755</v>
      </c>
      <c r="B423" s="33">
        <f t="shared" si="7"/>
        <v>411</v>
      </c>
      <c r="C423" s="301" t="s">
        <v>510</v>
      </c>
      <c r="D423" s="34" t="s">
        <v>894</v>
      </c>
      <c r="E423" s="35" t="s">
        <v>893</v>
      </c>
      <c r="F423" s="80" t="s">
        <v>705</v>
      </c>
      <c r="G423" s="80">
        <v>1</v>
      </c>
      <c r="H423" s="34">
        <v>13</v>
      </c>
      <c r="I423" s="41" t="str">
        <f ca="1">IF(INDIRECT("外国株券等保管振替決済制度!E15")="","",INDIRECT("外国株券等保管振替決済制度!E15"))</f>
        <v/>
      </c>
      <c r="J423" s="42"/>
      <c r="K423" s="38" t="s">
        <v>94</v>
      </c>
      <c r="L423" s="80" t="s">
        <v>96</v>
      </c>
      <c r="M423" s="79" t="s">
        <v>815</v>
      </c>
      <c r="N423" s="88"/>
      <c r="O423" s="81" t="s">
        <v>802</v>
      </c>
      <c r="P423" s="39" t="s">
        <v>121</v>
      </c>
      <c r="Q423" s="39" t="s">
        <v>86</v>
      </c>
      <c r="R423" s="39" t="s">
        <v>807</v>
      </c>
      <c r="S423" s="39" t="s">
        <v>806</v>
      </c>
      <c r="T423" s="39" t="s">
        <v>807</v>
      </c>
      <c r="U423" s="78" t="s">
        <v>817</v>
      </c>
      <c r="V423" s="43">
        <v>1</v>
      </c>
      <c r="W423" s="145"/>
    </row>
    <row r="424" spans="1:23" s="128" customFormat="1" ht="27" x14ac:dyDescent="0.15">
      <c r="A424" s="143" t="s">
        <v>755</v>
      </c>
      <c r="B424" s="33">
        <f t="shared" si="7"/>
        <v>412</v>
      </c>
      <c r="C424" s="301" t="s">
        <v>511</v>
      </c>
      <c r="D424" s="34" t="s">
        <v>807</v>
      </c>
      <c r="E424" s="35" t="s">
        <v>823</v>
      </c>
      <c r="F424" s="80" t="s">
        <v>705</v>
      </c>
      <c r="G424" s="80">
        <v>1</v>
      </c>
      <c r="H424" s="34">
        <v>14</v>
      </c>
      <c r="I424" s="41"/>
      <c r="J424" s="42"/>
      <c r="K424" s="38" t="s">
        <v>94</v>
      </c>
      <c r="L424" s="78" t="s">
        <v>897</v>
      </c>
      <c r="M424" s="79" t="s">
        <v>815</v>
      </c>
      <c r="N424" s="88"/>
      <c r="O424" s="81">
        <v>13</v>
      </c>
      <c r="P424" s="39" t="s">
        <v>121</v>
      </c>
      <c r="Q424" s="39" t="s">
        <v>86</v>
      </c>
      <c r="R424" s="39" t="s">
        <v>806</v>
      </c>
      <c r="S424" s="39" t="s">
        <v>780</v>
      </c>
      <c r="T424" s="39" t="s">
        <v>894</v>
      </c>
      <c r="U424" s="78" t="s">
        <v>781</v>
      </c>
      <c r="V424" s="43">
        <v>1</v>
      </c>
      <c r="W424" s="145"/>
    </row>
    <row r="425" spans="1:23" s="128" customFormat="1" ht="27" x14ac:dyDescent="0.15">
      <c r="A425" s="143" t="s">
        <v>755</v>
      </c>
      <c r="B425" s="33">
        <f t="shared" si="7"/>
        <v>413</v>
      </c>
      <c r="C425" s="301" t="s">
        <v>512</v>
      </c>
      <c r="D425" s="34" t="s">
        <v>806</v>
      </c>
      <c r="E425" s="35" t="s">
        <v>809</v>
      </c>
      <c r="F425" s="80" t="s">
        <v>705</v>
      </c>
      <c r="G425" s="33">
        <v>1</v>
      </c>
      <c r="H425" s="34">
        <v>15</v>
      </c>
      <c r="I425" s="41" t="str">
        <f ca="1">IF(INDIRECT("外国株券等保管振替決済制度!E16")="","",INDIRECT("外国株券等保管振替決済制度!E16"))</f>
        <v/>
      </c>
      <c r="J425" s="42"/>
      <c r="K425" s="38" t="s">
        <v>94</v>
      </c>
      <c r="L425" s="78"/>
      <c r="M425" s="79" t="s">
        <v>896</v>
      </c>
      <c r="N425" s="88" t="s">
        <v>605</v>
      </c>
      <c r="O425" s="81">
        <v>8</v>
      </c>
      <c r="P425" s="39" t="s">
        <v>121</v>
      </c>
      <c r="Q425" s="39" t="s">
        <v>86</v>
      </c>
      <c r="R425" s="39" t="s">
        <v>807</v>
      </c>
      <c r="S425" s="39" t="s">
        <v>780</v>
      </c>
      <c r="T425" s="39" t="s">
        <v>780</v>
      </c>
      <c r="U425" s="78" t="s">
        <v>817</v>
      </c>
      <c r="V425" s="43">
        <v>1</v>
      </c>
      <c r="W425" s="145"/>
    </row>
    <row r="426" spans="1:23" s="128" customFormat="1" ht="27" x14ac:dyDescent="0.15">
      <c r="A426" s="143" t="s">
        <v>755</v>
      </c>
      <c r="B426" s="33">
        <f t="shared" si="7"/>
        <v>414</v>
      </c>
      <c r="C426" s="301" t="s">
        <v>513</v>
      </c>
      <c r="D426" s="34" t="s">
        <v>807</v>
      </c>
      <c r="E426" s="35" t="s">
        <v>809</v>
      </c>
      <c r="F426" s="80" t="s">
        <v>705</v>
      </c>
      <c r="G426" s="80">
        <v>1</v>
      </c>
      <c r="H426" s="34">
        <v>16</v>
      </c>
      <c r="I426" s="41" t="str">
        <f ca="1">IF(INDIRECT("外国株券等保管振替決済制度!E17")="","",INDIRECT("外国株券等保管振替決済制度!E17"))</f>
        <v/>
      </c>
      <c r="J426" s="42"/>
      <c r="K426" s="38" t="s">
        <v>94</v>
      </c>
      <c r="L426" s="80" t="s">
        <v>96</v>
      </c>
      <c r="M426" s="79" t="s">
        <v>896</v>
      </c>
      <c r="N426" s="88"/>
      <c r="O426" s="81" t="s">
        <v>818</v>
      </c>
      <c r="P426" s="39" t="s">
        <v>121</v>
      </c>
      <c r="Q426" s="39" t="s">
        <v>86</v>
      </c>
      <c r="R426" s="39" t="s">
        <v>780</v>
      </c>
      <c r="S426" s="39" t="s">
        <v>807</v>
      </c>
      <c r="T426" s="39" t="s">
        <v>806</v>
      </c>
      <c r="U426" s="78" t="s">
        <v>781</v>
      </c>
      <c r="V426" s="43">
        <v>1</v>
      </c>
      <c r="W426" s="145"/>
    </row>
    <row r="427" spans="1:23" s="128" customFormat="1" ht="27" x14ac:dyDescent="0.15">
      <c r="A427" s="143" t="s">
        <v>755</v>
      </c>
      <c r="B427" s="33">
        <f t="shared" si="7"/>
        <v>415</v>
      </c>
      <c r="C427" s="301" t="s">
        <v>514</v>
      </c>
      <c r="D427" s="34" t="s">
        <v>894</v>
      </c>
      <c r="E427" s="35" t="s">
        <v>893</v>
      </c>
      <c r="F427" s="80" t="s">
        <v>705</v>
      </c>
      <c r="G427" s="80">
        <v>1</v>
      </c>
      <c r="H427" s="34">
        <v>17</v>
      </c>
      <c r="I427" s="41" t="str">
        <f ca="1">IF(INDIRECT("外国株券等保管振替決済制度!E21")="","",INDIRECT("外国株券等保管振替決済制度!E21"))</f>
        <v/>
      </c>
      <c r="J427" s="42"/>
      <c r="K427" s="38" t="s">
        <v>94</v>
      </c>
      <c r="L427" s="80" t="s">
        <v>96</v>
      </c>
      <c r="M427" s="79" t="s">
        <v>896</v>
      </c>
      <c r="N427" s="88"/>
      <c r="O427" s="81" t="s">
        <v>898</v>
      </c>
      <c r="P427" s="39" t="s">
        <v>121</v>
      </c>
      <c r="Q427" s="39" t="s">
        <v>86</v>
      </c>
      <c r="R427" s="39" t="s">
        <v>894</v>
      </c>
      <c r="S427" s="39" t="s">
        <v>807</v>
      </c>
      <c r="T427" s="39" t="s">
        <v>806</v>
      </c>
      <c r="U427" s="78" t="s">
        <v>817</v>
      </c>
      <c r="V427" s="43">
        <v>1</v>
      </c>
      <c r="W427" s="145"/>
    </row>
    <row r="428" spans="1:23" s="128" customFormat="1" ht="27" x14ac:dyDescent="0.15">
      <c r="A428" s="143" t="s">
        <v>755</v>
      </c>
      <c r="B428" s="33">
        <f t="shared" si="7"/>
        <v>416</v>
      </c>
      <c r="C428" s="301" t="s">
        <v>515</v>
      </c>
      <c r="D428" s="34" t="s">
        <v>806</v>
      </c>
      <c r="E428" s="35" t="s">
        <v>809</v>
      </c>
      <c r="F428" s="80" t="s">
        <v>705</v>
      </c>
      <c r="G428" s="33">
        <v>1</v>
      </c>
      <c r="H428" s="34">
        <v>18</v>
      </c>
      <c r="I428" s="41" t="str">
        <f ca="1">IF(INDIRECT("外国株券等保管振替決済制度!E22")="","",INDIRECT("外国株券等保管振替決済制度!E22"))</f>
        <v/>
      </c>
      <c r="J428" s="42"/>
      <c r="K428" s="38" t="s">
        <v>94</v>
      </c>
      <c r="L428" s="80" t="s">
        <v>96</v>
      </c>
      <c r="M428" s="79" t="s">
        <v>815</v>
      </c>
      <c r="N428" s="88"/>
      <c r="O428" s="81" t="s">
        <v>818</v>
      </c>
      <c r="P428" s="39" t="s">
        <v>121</v>
      </c>
      <c r="Q428" s="39" t="s">
        <v>86</v>
      </c>
      <c r="R428" s="39" t="s">
        <v>807</v>
      </c>
      <c r="S428" s="39" t="s">
        <v>807</v>
      </c>
      <c r="T428" s="39" t="s">
        <v>894</v>
      </c>
      <c r="U428" s="78" t="s">
        <v>817</v>
      </c>
      <c r="V428" s="43">
        <v>1</v>
      </c>
      <c r="W428" s="145"/>
    </row>
    <row r="429" spans="1:23" s="128" customFormat="1" ht="27" x14ac:dyDescent="0.15">
      <c r="A429" s="143" t="s">
        <v>755</v>
      </c>
      <c r="B429" s="33">
        <f t="shared" si="7"/>
        <v>417</v>
      </c>
      <c r="C429" s="301" t="s">
        <v>516</v>
      </c>
      <c r="D429" s="34" t="s">
        <v>807</v>
      </c>
      <c r="E429" s="35" t="s">
        <v>809</v>
      </c>
      <c r="F429" s="80" t="s">
        <v>705</v>
      </c>
      <c r="G429" s="80">
        <v>1</v>
      </c>
      <c r="H429" s="34">
        <v>19</v>
      </c>
      <c r="I429" s="41" t="str">
        <f ca="1">IF(INDIRECT("外国株券等保管振替決済制度!E23")="","",INDIRECT("外国株券等保管振替決済制度!E23"))</f>
        <v/>
      </c>
      <c r="J429" s="42"/>
      <c r="K429" s="38" t="s">
        <v>94</v>
      </c>
      <c r="L429" s="78"/>
      <c r="M429" s="79" t="s">
        <v>896</v>
      </c>
      <c r="N429" s="88" t="s">
        <v>605</v>
      </c>
      <c r="O429" s="81">
        <v>13</v>
      </c>
      <c r="P429" s="39" t="s">
        <v>121</v>
      </c>
      <c r="Q429" s="39" t="s">
        <v>86</v>
      </c>
      <c r="R429" s="39" t="s">
        <v>780</v>
      </c>
      <c r="S429" s="39" t="s">
        <v>894</v>
      </c>
      <c r="T429" s="39" t="s">
        <v>780</v>
      </c>
      <c r="U429" s="78" t="s">
        <v>781</v>
      </c>
      <c r="V429" s="43">
        <v>1</v>
      </c>
      <c r="W429" s="145"/>
    </row>
    <row r="430" spans="1:23" s="128" customFormat="1" ht="27" x14ac:dyDescent="0.15">
      <c r="A430" s="143" t="s">
        <v>755</v>
      </c>
      <c r="B430" s="33">
        <f t="shared" si="7"/>
        <v>418</v>
      </c>
      <c r="C430" s="301" t="s">
        <v>517</v>
      </c>
      <c r="D430" s="34" t="s">
        <v>894</v>
      </c>
      <c r="E430" s="35" t="s">
        <v>809</v>
      </c>
      <c r="F430" s="80" t="s">
        <v>705</v>
      </c>
      <c r="G430" s="33">
        <v>1</v>
      </c>
      <c r="H430" s="34">
        <v>20</v>
      </c>
      <c r="I430" s="41" t="str">
        <f ca="1">IF(INDIRECT("外国株券等保管振替決済制度!E24")="","",INDIRECT("外国株券等保管振替決済制度!E24"))</f>
        <v/>
      </c>
      <c r="J430" s="42"/>
      <c r="K430" s="38" t="s">
        <v>94</v>
      </c>
      <c r="L430" s="80" t="s">
        <v>96</v>
      </c>
      <c r="M430" s="79" t="s">
        <v>801</v>
      </c>
      <c r="N430" s="88"/>
      <c r="O430" s="81" t="s">
        <v>898</v>
      </c>
      <c r="P430" s="39" t="s">
        <v>121</v>
      </c>
      <c r="Q430" s="39" t="s">
        <v>86</v>
      </c>
      <c r="R430" s="39" t="s">
        <v>780</v>
      </c>
      <c r="S430" s="39" t="s">
        <v>894</v>
      </c>
      <c r="T430" s="39" t="s">
        <v>806</v>
      </c>
      <c r="U430" s="78" t="s">
        <v>781</v>
      </c>
      <c r="V430" s="43">
        <v>1</v>
      </c>
      <c r="W430" s="145"/>
    </row>
    <row r="431" spans="1:23" s="128" customFormat="1" ht="27" x14ac:dyDescent="0.15">
      <c r="A431" s="143" t="s">
        <v>755</v>
      </c>
      <c r="B431" s="33">
        <f t="shared" si="7"/>
        <v>419</v>
      </c>
      <c r="C431" s="301" t="s">
        <v>518</v>
      </c>
      <c r="D431" s="34" t="s">
        <v>807</v>
      </c>
      <c r="E431" s="35" t="s">
        <v>893</v>
      </c>
      <c r="F431" s="80" t="s">
        <v>705</v>
      </c>
      <c r="G431" s="80">
        <v>1</v>
      </c>
      <c r="H431" s="34">
        <v>21</v>
      </c>
      <c r="I431" s="41"/>
      <c r="J431" s="42"/>
      <c r="K431" s="38" t="s">
        <v>94</v>
      </c>
      <c r="L431" s="78" t="s">
        <v>814</v>
      </c>
      <c r="M431" s="79" t="s">
        <v>896</v>
      </c>
      <c r="N431" s="88"/>
      <c r="O431" s="81">
        <v>13</v>
      </c>
      <c r="P431" s="39" t="s">
        <v>121</v>
      </c>
      <c r="Q431" s="39" t="s">
        <v>86</v>
      </c>
      <c r="R431" s="39" t="s">
        <v>780</v>
      </c>
      <c r="S431" s="39" t="s">
        <v>807</v>
      </c>
      <c r="T431" s="39" t="s">
        <v>807</v>
      </c>
      <c r="U431" s="78" t="s">
        <v>817</v>
      </c>
      <c r="V431" s="43">
        <v>1</v>
      </c>
      <c r="W431" s="145"/>
    </row>
    <row r="432" spans="1:23" s="128" customFormat="1" ht="27" x14ac:dyDescent="0.15">
      <c r="A432" s="143" t="s">
        <v>755</v>
      </c>
      <c r="B432" s="33">
        <f t="shared" si="7"/>
        <v>420</v>
      </c>
      <c r="C432" s="301" t="s">
        <v>519</v>
      </c>
      <c r="D432" s="34" t="s">
        <v>894</v>
      </c>
      <c r="E432" s="35" t="s">
        <v>809</v>
      </c>
      <c r="F432" s="80" t="s">
        <v>705</v>
      </c>
      <c r="G432" s="80">
        <v>1</v>
      </c>
      <c r="H432" s="34">
        <v>22</v>
      </c>
      <c r="I432" s="41" t="str">
        <f ca="1">IF(INDIRECT("外国株券等保管振替決済制度!E25")="","",INDIRECT("外国株券等保管振替決済制度!E25"))</f>
        <v/>
      </c>
      <c r="J432" s="42"/>
      <c r="K432" s="38" t="s">
        <v>94</v>
      </c>
      <c r="L432" s="78"/>
      <c r="M432" s="79" t="s">
        <v>815</v>
      </c>
      <c r="N432" s="88" t="s">
        <v>605</v>
      </c>
      <c r="O432" s="81">
        <v>8</v>
      </c>
      <c r="P432" s="39" t="s">
        <v>121</v>
      </c>
      <c r="Q432" s="39" t="s">
        <v>86</v>
      </c>
      <c r="R432" s="39" t="s">
        <v>780</v>
      </c>
      <c r="S432" s="39" t="s">
        <v>807</v>
      </c>
      <c r="T432" s="39" t="s">
        <v>780</v>
      </c>
      <c r="U432" s="78" t="s">
        <v>895</v>
      </c>
      <c r="V432" s="43">
        <v>1</v>
      </c>
      <c r="W432" s="145"/>
    </row>
    <row r="433" spans="1:23" s="128" customFormat="1" ht="27" x14ac:dyDescent="0.15">
      <c r="A433" s="143" t="s">
        <v>755</v>
      </c>
      <c r="B433" s="33">
        <f t="shared" si="7"/>
        <v>421</v>
      </c>
      <c r="C433" s="301" t="s">
        <v>520</v>
      </c>
      <c r="D433" s="34" t="s">
        <v>894</v>
      </c>
      <c r="E433" s="35" t="s">
        <v>893</v>
      </c>
      <c r="F433" s="80" t="s">
        <v>705</v>
      </c>
      <c r="G433" s="33">
        <v>1</v>
      </c>
      <c r="H433" s="34">
        <v>23</v>
      </c>
      <c r="I433" s="41" t="str">
        <f ca="1">IF(INDIRECT("外国株券等保管振替決済制度!E26")="","",INDIRECT("外国株券等保管振替決済制度!E26"))</f>
        <v/>
      </c>
      <c r="J433" s="42"/>
      <c r="K433" s="38" t="s">
        <v>94</v>
      </c>
      <c r="L433" s="80" t="s">
        <v>96</v>
      </c>
      <c r="M433" s="79" t="s">
        <v>815</v>
      </c>
      <c r="N433" s="88"/>
      <c r="O433" s="81" t="s">
        <v>898</v>
      </c>
      <c r="P433" s="39" t="s">
        <v>121</v>
      </c>
      <c r="Q433" s="39" t="s">
        <v>86</v>
      </c>
      <c r="R433" s="39" t="s">
        <v>807</v>
      </c>
      <c r="S433" s="39" t="s">
        <v>807</v>
      </c>
      <c r="T433" s="39" t="s">
        <v>806</v>
      </c>
      <c r="U433" s="78" t="s">
        <v>817</v>
      </c>
      <c r="V433" s="43">
        <v>1</v>
      </c>
      <c r="W433" s="145"/>
    </row>
    <row r="434" spans="1:23" s="128" customFormat="1" ht="27" x14ac:dyDescent="0.15">
      <c r="A434" s="143" t="s">
        <v>755</v>
      </c>
      <c r="B434" s="33">
        <f t="shared" si="7"/>
        <v>422</v>
      </c>
      <c r="C434" s="301" t="s">
        <v>899</v>
      </c>
      <c r="D434" s="34" t="s">
        <v>894</v>
      </c>
      <c r="E434" s="35" t="s">
        <v>823</v>
      </c>
      <c r="F434" s="80" t="s">
        <v>705</v>
      </c>
      <c r="G434" s="80">
        <v>1</v>
      </c>
      <c r="H434" s="34">
        <v>24</v>
      </c>
      <c r="I434" s="41" t="str">
        <f ca="1">IF(INDIRECT("外国株券等保管振替決済制度!E29")="","",INDIRECT("外国株券等保管振替決済制度!E29"))</f>
        <v/>
      </c>
      <c r="J434" s="42"/>
      <c r="K434" s="38" t="s">
        <v>94</v>
      </c>
      <c r="L434" s="80" t="s">
        <v>96</v>
      </c>
      <c r="M434" s="79" t="s">
        <v>896</v>
      </c>
      <c r="N434" s="88"/>
      <c r="O434" s="81" t="s">
        <v>898</v>
      </c>
      <c r="P434" s="39" t="s">
        <v>121</v>
      </c>
      <c r="Q434" s="39" t="s">
        <v>86</v>
      </c>
      <c r="R434" s="39" t="s">
        <v>894</v>
      </c>
      <c r="S434" s="39" t="s">
        <v>807</v>
      </c>
      <c r="T434" s="39" t="s">
        <v>807</v>
      </c>
      <c r="U434" s="78" t="s">
        <v>817</v>
      </c>
      <c r="V434" s="43">
        <v>1</v>
      </c>
      <c r="W434" s="145"/>
    </row>
    <row r="435" spans="1:23" s="128" customFormat="1" ht="27" x14ac:dyDescent="0.15">
      <c r="A435" s="143" t="s">
        <v>755</v>
      </c>
      <c r="B435" s="33">
        <f t="shared" si="7"/>
        <v>423</v>
      </c>
      <c r="C435" s="301" t="s">
        <v>900</v>
      </c>
      <c r="D435" s="34" t="s">
        <v>894</v>
      </c>
      <c r="E435" s="35" t="s">
        <v>809</v>
      </c>
      <c r="F435" s="80" t="s">
        <v>705</v>
      </c>
      <c r="G435" s="80">
        <v>1</v>
      </c>
      <c r="H435" s="34">
        <v>25</v>
      </c>
      <c r="I435" s="41" t="str">
        <f ca="1">IF(INDIRECT("外国株券等保管振替決済制度!E30")="","",INDIRECT("外国株券等保管振替決済制度!E30"))</f>
        <v/>
      </c>
      <c r="J435" s="42"/>
      <c r="K435" s="38" t="s">
        <v>94</v>
      </c>
      <c r="L435" s="80" t="s">
        <v>96</v>
      </c>
      <c r="M435" s="79" t="s">
        <v>815</v>
      </c>
      <c r="N435" s="88"/>
      <c r="O435" s="81" t="s">
        <v>802</v>
      </c>
      <c r="P435" s="39" t="s">
        <v>121</v>
      </c>
      <c r="Q435" s="39" t="s">
        <v>86</v>
      </c>
      <c r="R435" s="39" t="s">
        <v>780</v>
      </c>
      <c r="S435" s="39" t="s">
        <v>806</v>
      </c>
      <c r="T435" s="39" t="s">
        <v>894</v>
      </c>
      <c r="U435" s="78" t="s">
        <v>817</v>
      </c>
      <c r="V435" s="43">
        <v>1</v>
      </c>
      <c r="W435" s="145"/>
    </row>
    <row r="436" spans="1:23" s="128" customFormat="1" ht="27" x14ac:dyDescent="0.15">
      <c r="A436" s="143" t="s">
        <v>755</v>
      </c>
      <c r="B436" s="33">
        <f t="shared" si="7"/>
        <v>424</v>
      </c>
      <c r="C436" s="301" t="s">
        <v>607</v>
      </c>
      <c r="D436" s="34" t="s">
        <v>780</v>
      </c>
      <c r="E436" s="35" t="s">
        <v>893</v>
      </c>
      <c r="F436" s="80" t="s">
        <v>705</v>
      </c>
      <c r="G436" s="80">
        <v>1</v>
      </c>
      <c r="H436" s="34">
        <v>26</v>
      </c>
      <c r="I436" s="41" t="str">
        <f ca="1">IF(INDIRECT("外国株券等保管振替決済制度!E31")="","",INDIRECT("外国株券等保管振替決済制度!E31"))</f>
        <v/>
      </c>
      <c r="J436" s="42"/>
      <c r="K436" s="38" t="s">
        <v>94</v>
      </c>
      <c r="L436" s="78"/>
      <c r="M436" s="79" t="s">
        <v>815</v>
      </c>
      <c r="N436" s="88" t="s">
        <v>605</v>
      </c>
      <c r="O436" s="81">
        <v>13</v>
      </c>
      <c r="P436" s="39" t="s">
        <v>121</v>
      </c>
      <c r="Q436" s="39" t="s">
        <v>86</v>
      </c>
      <c r="R436" s="39" t="s">
        <v>780</v>
      </c>
      <c r="S436" s="39" t="s">
        <v>807</v>
      </c>
      <c r="T436" s="39" t="s">
        <v>894</v>
      </c>
      <c r="U436" s="78" t="s">
        <v>781</v>
      </c>
      <c r="V436" s="43">
        <v>1</v>
      </c>
      <c r="W436" s="145"/>
    </row>
    <row r="437" spans="1:23" s="128" customFormat="1" ht="27" x14ac:dyDescent="0.15">
      <c r="A437" s="143" t="s">
        <v>755</v>
      </c>
      <c r="B437" s="33">
        <f t="shared" si="7"/>
        <v>425</v>
      </c>
      <c r="C437" s="301" t="s">
        <v>608</v>
      </c>
      <c r="D437" s="34" t="s">
        <v>806</v>
      </c>
      <c r="E437" s="35" t="s">
        <v>809</v>
      </c>
      <c r="F437" s="80" t="s">
        <v>705</v>
      </c>
      <c r="G437" s="80">
        <v>1</v>
      </c>
      <c r="H437" s="34">
        <v>27</v>
      </c>
      <c r="I437" s="41" t="str">
        <f ca="1">IF(INDIRECT("外国株券等保管振替決済制度!E32")="","",INDIRECT("外国株券等保管振替決済制度!E32"))</f>
        <v/>
      </c>
      <c r="J437" s="42"/>
      <c r="K437" s="38" t="s">
        <v>94</v>
      </c>
      <c r="L437" s="80" t="s">
        <v>96</v>
      </c>
      <c r="M437" s="79" t="s">
        <v>826</v>
      </c>
      <c r="N437" s="88"/>
      <c r="O437" s="81" t="s">
        <v>802</v>
      </c>
      <c r="P437" s="39" t="s">
        <v>121</v>
      </c>
      <c r="Q437" s="39" t="s">
        <v>86</v>
      </c>
      <c r="R437" s="39" t="s">
        <v>807</v>
      </c>
      <c r="S437" s="39" t="s">
        <v>806</v>
      </c>
      <c r="T437" s="39" t="s">
        <v>806</v>
      </c>
      <c r="U437" s="78" t="s">
        <v>781</v>
      </c>
      <c r="V437" s="43">
        <v>1</v>
      </c>
      <c r="W437" s="145"/>
    </row>
    <row r="438" spans="1:23" s="128" customFormat="1" ht="27" x14ac:dyDescent="0.15">
      <c r="A438" s="143" t="s">
        <v>755</v>
      </c>
      <c r="B438" s="33">
        <f t="shared" si="7"/>
        <v>426</v>
      </c>
      <c r="C438" s="301" t="s">
        <v>609</v>
      </c>
      <c r="D438" s="34" t="s">
        <v>807</v>
      </c>
      <c r="E438" s="35" t="s">
        <v>809</v>
      </c>
      <c r="F438" s="80" t="s">
        <v>705</v>
      </c>
      <c r="G438" s="33">
        <v>1</v>
      </c>
      <c r="H438" s="34">
        <v>28</v>
      </c>
      <c r="I438" s="41"/>
      <c r="J438" s="42"/>
      <c r="K438" s="38" t="s">
        <v>94</v>
      </c>
      <c r="L438" s="78" t="s">
        <v>814</v>
      </c>
      <c r="M438" s="79" t="s">
        <v>815</v>
      </c>
      <c r="N438" s="88"/>
      <c r="O438" s="81">
        <v>13</v>
      </c>
      <c r="P438" s="39" t="s">
        <v>121</v>
      </c>
      <c r="Q438" s="39" t="s">
        <v>86</v>
      </c>
      <c r="R438" s="39" t="s">
        <v>807</v>
      </c>
      <c r="S438" s="39" t="s">
        <v>806</v>
      </c>
      <c r="T438" s="39" t="s">
        <v>780</v>
      </c>
      <c r="U438" s="78" t="s">
        <v>781</v>
      </c>
      <c r="V438" s="43">
        <v>1</v>
      </c>
      <c r="W438" s="145"/>
    </row>
    <row r="439" spans="1:23" s="128" customFormat="1" ht="27" x14ac:dyDescent="0.15">
      <c r="A439" s="143" t="s">
        <v>755</v>
      </c>
      <c r="B439" s="33">
        <f t="shared" si="7"/>
        <v>427</v>
      </c>
      <c r="C439" s="301" t="s">
        <v>610</v>
      </c>
      <c r="D439" s="34" t="s">
        <v>894</v>
      </c>
      <c r="E439" s="35" t="s">
        <v>809</v>
      </c>
      <c r="F439" s="80" t="s">
        <v>705</v>
      </c>
      <c r="G439" s="80">
        <v>1</v>
      </c>
      <c r="H439" s="34">
        <v>29</v>
      </c>
      <c r="I439" s="41" t="str">
        <f ca="1">IF(INDIRECT("外国株券等保管振替決済制度!E33")="","",INDIRECT("外国株券等保管振替決済制度!E33"))</f>
        <v/>
      </c>
      <c r="J439" s="42"/>
      <c r="K439" s="38" t="s">
        <v>94</v>
      </c>
      <c r="L439" s="78"/>
      <c r="M439" s="79" t="s">
        <v>826</v>
      </c>
      <c r="N439" s="88" t="s">
        <v>605</v>
      </c>
      <c r="O439" s="81">
        <v>8</v>
      </c>
      <c r="P439" s="39" t="s">
        <v>121</v>
      </c>
      <c r="Q439" s="39" t="s">
        <v>86</v>
      </c>
      <c r="R439" s="39" t="s">
        <v>780</v>
      </c>
      <c r="S439" s="39" t="s">
        <v>780</v>
      </c>
      <c r="T439" s="39" t="s">
        <v>780</v>
      </c>
      <c r="U439" s="78" t="s">
        <v>817</v>
      </c>
      <c r="V439" s="43">
        <v>1</v>
      </c>
      <c r="W439" s="145"/>
    </row>
    <row r="440" spans="1:23" s="128" customFormat="1" ht="27" x14ac:dyDescent="0.15">
      <c r="A440" s="143" t="s">
        <v>755</v>
      </c>
      <c r="B440" s="33">
        <f t="shared" si="7"/>
        <v>428</v>
      </c>
      <c r="C440" s="301" t="s">
        <v>611</v>
      </c>
      <c r="D440" s="34" t="s">
        <v>807</v>
      </c>
      <c r="E440" s="35" t="s">
        <v>893</v>
      </c>
      <c r="F440" s="80" t="s">
        <v>705</v>
      </c>
      <c r="G440" s="80">
        <v>1</v>
      </c>
      <c r="H440" s="34">
        <v>30</v>
      </c>
      <c r="I440" s="41" t="str">
        <f ca="1">IF(INDIRECT("外国株券等保管振替決済制度!E34")="","",INDIRECT("外国株券等保管振替決済制度!E34"))</f>
        <v/>
      </c>
      <c r="J440" s="42"/>
      <c r="K440" s="38" t="s">
        <v>94</v>
      </c>
      <c r="L440" s="80" t="s">
        <v>96</v>
      </c>
      <c r="M440" s="79" t="s">
        <v>826</v>
      </c>
      <c r="N440" s="88"/>
      <c r="O440" s="81" t="s">
        <v>802</v>
      </c>
      <c r="P440" s="39" t="s">
        <v>121</v>
      </c>
      <c r="Q440" s="39" t="s">
        <v>86</v>
      </c>
      <c r="R440" s="39" t="s">
        <v>894</v>
      </c>
      <c r="S440" s="39" t="s">
        <v>807</v>
      </c>
      <c r="T440" s="39" t="s">
        <v>806</v>
      </c>
      <c r="U440" s="78" t="s">
        <v>781</v>
      </c>
      <c r="V440" s="43">
        <v>1</v>
      </c>
      <c r="W440" s="145"/>
    </row>
    <row r="441" spans="1:23" s="128" customFormat="1" ht="27" x14ac:dyDescent="0.15">
      <c r="A441" s="143" t="s">
        <v>755</v>
      </c>
      <c r="B441" s="33">
        <f t="shared" si="7"/>
        <v>429</v>
      </c>
      <c r="C441" s="301" t="s">
        <v>521</v>
      </c>
      <c r="D441" s="34" t="s">
        <v>807</v>
      </c>
      <c r="E441" s="35" t="s">
        <v>832</v>
      </c>
      <c r="F441" s="80" t="s">
        <v>705</v>
      </c>
      <c r="G441" s="33">
        <v>1</v>
      </c>
      <c r="H441" s="34">
        <v>31</v>
      </c>
      <c r="I441" s="41" t="str">
        <f ca="1">IF(INDIRECT("外国株券等保管振替決済制度!E37")="","",INDIRECT("外国株券等保管振替決済制度!E37"))</f>
        <v/>
      </c>
      <c r="J441" s="42"/>
      <c r="K441" s="38" t="s">
        <v>94</v>
      </c>
      <c r="L441" s="80" t="s">
        <v>96</v>
      </c>
      <c r="M441" s="79" t="s">
        <v>815</v>
      </c>
      <c r="N441" s="88"/>
      <c r="O441" s="81" t="s">
        <v>818</v>
      </c>
      <c r="P441" s="39" t="s">
        <v>121</v>
      </c>
      <c r="Q441" s="39" t="s">
        <v>86</v>
      </c>
      <c r="R441" s="39" t="s">
        <v>807</v>
      </c>
      <c r="S441" s="39" t="s">
        <v>894</v>
      </c>
      <c r="T441" s="39" t="s">
        <v>807</v>
      </c>
      <c r="U441" s="78" t="s">
        <v>895</v>
      </c>
      <c r="V441" s="43">
        <v>1</v>
      </c>
      <c r="W441" s="145"/>
    </row>
    <row r="442" spans="1:23" s="128" customFormat="1" ht="27" x14ac:dyDescent="0.15">
      <c r="A442" s="143" t="s">
        <v>755</v>
      </c>
      <c r="B442" s="33">
        <f t="shared" si="7"/>
        <v>430</v>
      </c>
      <c r="C442" s="301" t="s">
        <v>522</v>
      </c>
      <c r="D442" s="34" t="s">
        <v>807</v>
      </c>
      <c r="E442" s="35" t="s">
        <v>809</v>
      </c>
      <c r="F442" s="80" t="s">
        <v>705</v>
      </c>
      <c r="G442" s="80">
        <v>1</v>
      </c>
      <c r="H442" s="34">
        <v>32</v>
      </c>
      <c r="I442" s="41" t="str">
        <f ca="1">IF(INDIRECT("外国株券等保管振替決済制度!E38")="","",INDIRECT("外国株券等保管振替決済制度!E38"))</f>
        <v/>
      </c>
      <c r="J442" s="42"/>
      <c r="K442" s="38" t="s">
        <v>94</v>
      </c>
      <c r="L442" s="80" t="s">
        <v>96</v>
      </c>
      <c r="M442" s="79" t="s">
        <v>815</v>
      </c>
      <c r="N442" s="88"/>
      <c r="O442" s="81" t="s">
        <v>802</v>
      </c>
      <c r="P442" s="39" t="s">
        <v>121</v>
      </c>
      <c r="Q442" s="39" t="s">
        <v>86</v>
      </c>
      <c r="R442" s="39" t="s">
        <v>780</v>
      </c>
      <c r="S442" s="39" t="s">
        <v>780</v>
      </c>
      <c r="T442" s="39" t="s">
        <v>807</v>
      </c>
      <c r="U442" s="78" t="s">
        <v>808</v>
      </c>
      <c r="V442" s="43">
        <v>1</v>
      </c>
      <c r="W442" s="145"/>
    </row>
    <row r="443" spans="1:23" s="128" customFormat="1" ht="27" x14ac:dyDescent="0.15">
      <c r="A443" s="143" t="s">
        <v>755</v>
      </c>
      <c r="B443" s="33">
        <f t="shared" si="7"/>
        <v>431</v>
      </c>
      <c r="C443" s="301" t="s">
        <v>523</v>
      </c>
      <c r="D443" s="34" t="s">
        <v>894</v>
      </c>
      <c r="E443" s="35" t="s">
        <v>893</v>
      </c>
      <c r="F443" s="80" t="s">
        <v>705</v>
      </c>
      <c r="G443" s="33">
        <v>1</v>
      </c>
      <c r="H443" s="34">
        <v>33</v>
      </c>
      <c r="I443" s="41" t="str">
        <f ca="1">IF(INDIRECT("外国株券等保管振替決済制度!E39")="","",INDIRECT("外国株券等保管振替決済制度!E39"))</f>
        <v/>
      </c>
      <c r="J443" s="42"/>
      <c r="K443" s="38" t="s">
        <v>94</v>
      </c>
      <c r="L443" s="78"/>
      <c r="M443" s="79" t="s">
        <v>815</v>
      </c>
      <c r="N443" s="88" t="s">
        <v>605</v>
      </c>
      <c r="O443" s="81">
        <v>13</v>
      </c>
      <c r="P443" s="39" t="s">
        <v>121</v>
      </c>
      <c r="Q443" s="39" t="s">
        <v>86</v>
      </c>
      <c r="R443" s="39" t="s">
        <v>807</v>
      </c>
      <c r="S443" s="39" t="s">
        <v>807</v>
      </c>
      <c r="T443" s="39" t="s">
        <v>807</v>
      </c>
      <c r="U443" s="78" t="s">
        <v>895</v>
      </c>
      <c r="V443" s="43">
        <v>1</v>
      </c>
      <c r="W443" s="145"/>
    </row>
    <row r="444" spans="1:23" s="128" customFormat="1" ht="27" x14ac:dyDescent="0.15">
      <c r="A444" s="143" t="s">
        <v>755</v>
      </c>
      <c r="B444" s="33">
        <f t="shared" si="7"/>
        <v>432</v>
      </c>
      <c r="C444" s="301" t="s">
        <v>524</v>
      </c>
      <c r="D444" s="34" t="s">
        <v>807</v>
      </c>
      <c r="E444" s="35" t="s">
        <v>893</v>
      </c>
      <c r="F444" s="80" t="s">
        <v>705</v>
      </c>
      <c r="G444" s="80">
        <v>1</v>
      </c>
      <c r="H444" s="34">
        <v>34</v>
      </c>
      <c r="I444" s="41" t="str">
        <f ca="1">IF(INDIRECT("外国株券等保管振替決済制度!E40")="","",INDIRECT("外国株券等保管振替決済制度!E40"))</f>
        <v/>
      </c>
      <c r="J444" s="42"/>
      <c r="K444" s="38" t="s">
        <v>94</v>
      </c>
      <c r="L444" s="80" t="s">
        <v>96</v>
      </c>
      <c r="M444" s="79" t="s">
        <v>826</v>
      </c>
      <c r="N444" s="88"/>
      <c r="O444" s="81" t="s">
        <v>825</v>
      </c>
      <c r="P444" s="39" t="s">
        <v>121</v>
      </c>
      <c r="Q444" s="39" t="s">
        <v>86</v>
      </c>
      <c r="R444" s="39" t="s">
        <v>807</v>
      </c>
      <c r="S444" s="39" t="s">
        <v>807</v>
      </c>
      <c r="T444" s="39" t="s">
        <v>807</v>
      </c>
      <c r="U444" s="78" t="s">
        <v>781</v>
      </c>
      <c r="V444" s="43">
        <v>1</v>
      </c>
      <c r="W444" s="145"/>
    </row>
    <row r="445" spans="1:23" s="128" customFormat="1" ht="27" x14ac:dyDescent="0.15">
      <c r="A445" s="143" t="s">
        <v>755</v>
      </c>
      <c r="B445" s="33">
        <f t="shared" si="7"/>
        <v>433</v>
      </c>
      <c r="C445" s="301" t="s">
        <v>525</v>
      </c>
      <c r="D445" s="34" t="s">
        <v>894</v>
      </c>
      <c r="E445" s="35" t="s">
        <v>809</v>
      </c>
      <c r="F445" s="80" t="s">
        <v>705</v>
      </c>
      <c r="G445" s="80">
        <v>1</v>
      </c>
      <c r="H445" s="34">
        <v>35</v>
      </c>
      <c r="I445" s="41"/>
      <c r="J445" s="42"/>
      <c r="K445" s="38" t="s">
        <v>94</v>
      </c>
      <c r="L445" s="78" t="s">
        <v>829</v>
      </c>
      <c r="M445" s="79" t="s">
        <v>815</v>
      </c>
      <c r="N445" s="88"/>
      <c r="O445" s="81">
        <v>13</v>
      </c>
      <c r="P445" s="39" t="s">
        <v>121</v>
      </c>
      <c r="Q445" s="39" t="s">
        <v>86</v>
      </c>
      <c r="R445" s="39" t="s">
        <v>807</v>
      </c>
      <c r="S445" s="39" t="s">
        <v>807</v>
      </c>
      <c r="T445" s="39" t="s">
        <v>806</v>
      </c>
      <c r="U445" s="78" t="s">
        <v>817</v>
      </c>
      <c r="V445" s="43">
        <v>1</v>
      </c>
      <c r="W445" s="145"/>
    </row>
    <row r="446" spans="1:23" s="128" customFormat="1" ht="27" x14ac:dyDescent="0.15">
      <c r="A446" s="143" t="s">
        <v>755</v>
      </c>
      <c r="B446" s="33">
        <f t="shared" si="7"/>
        <v>434</v>
      </c>
      <c r="C446" s="301" t="s">
        <v>901</v>
      </c>
      <c r="D446" s="34" t="s">
        <v>807</v>
      </c>
      <c r="E446" s="35" t="s">
        <v>809</v>
      </c>
      <c r="F446" s="80" t="s">
        <v>705</v>
      </c>
      <c r="G446" s="33">
        <v>1</v>
      </c>
      <c r="H446" s="34">
        <v>36</v>
      </c>
      <c r="I446" s="41" t="str">
        <f ca="1">IF(INDIRECT("外国株券等保管振替決済制度!E41")="","",INDIRECT("外国株券等保管振替決済制度!E41"))</f>
        <v/>
      </c>
      <c r="J446" s="42"/>
      <c r="K446" s="38" t="s">
        <v>94</v>
      </c>
      <c r="L446" s="80"/>
      <c r="M446" s="79" t="s">
        <v>815</v>
      </c>
      <c r="N446" s="88" t="s">
        <v>605</v>
      </c>
      <c r="O446" s="81">
        <v>8</v>
      </c>
      <c r="P446" s="39" t="s">
        <v>121</v>
      </c>
      <c r="Q446" s="39" t="s">
        <v>86</v>
      </c>
      <c r="R446" s="39" t="s">
        <v>807</v>
      </c>
      <c r="S446" s="39" t="s">
        <v>807</v>
      </c>
      <c r="T446" s="39" t="s">
        <v>780</v>
      </c>
      <c r="U446" s="78" t="s">
        <v>781</v>
      </c>
      <c r="V446" s="43">
        <v>1</v>
      </c>
      <c r="W446" s="145"/>
    </row>
    <row r="447" spans="1:23" s="128" customFormat="1" ht="27" x14ac:dyDescent="0.15">
      <c r="A447" s="143" t="s">
        <v>755</v>
      </c>
      <c r="B447" s="33">
        <f t="shared" si="7"/>
        <v>435</v>
      </c>
      <c r="C447" s="301" t="s">
        <v>902</v>
      </c>
      <c r="D447" s="34" t="s">
        <v>807</v>
      </c>
      <c r="E447" s="35" t="s">
        <v>809</v>
      </c>
      <c r="F447" s="80" t="s">
        <v>705</v>
      </c>
      <c r="G447" s="80">
        <v>1</v>
      </c>
      <c r="H447" s="34">
        <v>37</v>
      </c>
      <c r="I447" s="41" t="str">
        <f ca="1">IF(INDIRECT("外国株券等保管振替決済制度!E42")="","",INDIRECT("外国株券等保管振替決済制度!E42"))</f>
        <v/>
      </c>
      <c r="J447" s="42"/>
      <c r="K447" s="38" t="s">
        <v>94</v>
      </c>
      <c r="L447" s="80" t="s">
        <v>96</v>
      </c>
      <c r="M447" s="79" t="s">
        <v>826</v>
      </c>
      <c r="N447" s="88"/>
      <c r="O447" s="81" t="s">
        <v>818</v>
      </c>
      <c r="P447" s="39" t="s">
        <v>121</v>
      </c>
      <c r="Q447" s="39" t="s">
        <v>86</v>
      </c>
      <c r="R447" s="39" t="s">
        <v>806</v>
      </c>
      <c r="S447" s="39" t="s">
        <v>780</v>
      </c>
      <c r="T447" s="39" t="s">
        <v>780</v>
      </c>
      <c r="U447" s="78" t="s">
        <v>817</v>
      </c>
      <c r="V447" s="43">
        <v>1</v>
      </c>
      <c r="W447" s="145"/>
    </row>
    <row r="448" spans="1:23" s="128" customFormat="1" ht="27" x14ac:dyDescent="0.15">
      <c r="A448" s="143" t="s">
        <v>755</v>
      </c>
      <c r="B448" s="33">
        <f t="shared" si="7"/>
        <v>436</v>
      </c>
      <c r="C448" s="301" t="s">
        <v>526</v>
      </c>
      <c r="D448" s="34" t="s">
        <v>807</v>
      </c>
      <c r="E448" s="35" t="s">
        <v>809</v>
      </c>
      <c r="F448" s="80" t="s">
        <v>705</v>
      </c>
      <c r="G448" s="80">
        <v>1</v>
      </c>
      <c r="H448" s="34">
        <v>38</v>
      </c>
      <c r="I448" s="41" t="str">
        <f ca="1">IF(INDIRECT("外国株券等保管振替決済制度!E45")="","",INDIRECT("外国株券等保管振替決済制度!E45"))</f>
        <v/>
      </c>
      <c r="J448" s="42"/>
      <c r="K448" s="38" t="s">
        <v>94</v>
      </c>
      <c r="L448" s="80" t="s">
        <v>96</v>
      </c>
      <c r="M448" s="79" t="s">
        <v>801</v>
      </c>
      <c r="N448" s="88"/>
      <c r="O448" s="81" t="s">
        <v>818</v>
      </c>
      <c r="P448" s="39" t="s">
        <v>121</v>
      </c>
      <c r="Q448" s="39" t="s">
        <v>86</v>
      </c>
      <c r="R448" s="39" t="s">
        <v>807</v>
      </c>
      <c r="S448" s="39" t="s">
        <v>780</v>
      </c>
      <c r="T448" s="39" t="s">
        <v>806</v>
      </c>
      <c r="U448" s="78" t="s">
        <v>895</v>
      </c>
      <c r="V448" s="43">
        <v>1</v>
      </c>
      <c r="W448" s="145"/>
    </row>
    <row r="449" spans="1:24" s="128" customFormat="1" ht="27" x14ac:dyDescent="0.15">
      <c r="A449" s="143" t="s">
        <v>755</v>
      </c>
      <c r="B449" s="33">
        <f t="shared" si="7"/>
        <v>437</v>
      </c>
      <c r="C449" s="301" t="s">
        <v>527</v>
      </c>
      <c r="D449" s="34" t="s">
        <v>807</v>
      </c>
      <c r="E449" s="35" t="s">
        <v>832</v>
      </c>
      <c r="F449" s="80" t="s">
        <v>705</v>
      </c>
      <c r="G449" s="80">
        <v>1</v>
      </c>
      <c r="H449" s="34">
        <v>39</v>
      </c>
      <c r="I449" s="41" t="str">
        <f ca="1">IF(INDIRECT("外国株券等保管振替決済制度!E46")="","",INDIRECT("外国株券等保管振替決済制度!E46"))</f>
        <v/>
      </c>
      <c r="J449" s="42"/>
      <c r="K449" s="38" t="s">
        <v>94</v>
      </c>
      <c r="L449" s="80" t="s">
        <v>96</v>
      </c>
      <c r="M449" s="79" t="s">
        <v>815</v>
      </c>
      <c r="N449" s="88"/>
      <c r="O449" s="81" t="s">
        <v>825</v>
      </c>
      <c r="P449" s="39" t="s">
        <v>121</v>
      </c>
      <c r="Q449" s="39" t="s">
        <v>86</v>
      </c>
      <c r="R449" s="39" t="s">
        <v>780</v>
      </c>
      <c r="S449" s="39" t="s">
        <v>807</v>
      </c>
      <c r="T449" s="39" t="s">
        <v>780</v>
      </c>
      <c r="U449" s="78" t="s">
        <v>817</v>
      </c>
      <c r="V449" s="43">
        <v>1</v>
      </c>
      <c r="W449" s="145"/>
    </row>
    <row r="450" spans="1:24" s="128" customFormat="1" ht="27" x14ac:dyDescent="0.15">
      <c r="A450" s="143" t="s">
        <v>755</v>
      </c>
      <c r="B450" s="33">
        <f t="shared" si="7"/>
        <v>438</v>
      </c>
      <c r="C450" s="301" t="s">
        <v>528</v>
      </c>
      <c r="D450" s="34" t="s">
        <v>780</v>
      </c>
      <c r="E450" s="35" t="s">
        <v>809</v>
      </c>
      <c r="F450" s="80" t="s">
        <v>705</v>
      </c>
      <c r="G450" s="80">
        <v>1</v>
      </c>
      <c r="H450" s="34">
        <v>40</v>
      </c>
      <c r="I450" s="41" t="str">
        <f ca="1">IF(INDIRECT("外国株券等保管振替決済制度!E47")="","",INDIRECT("外国株券等保管振替決済制度!E47"))</f>
        <v/>
      </c>
      <c r="J450" s="42"/>
      <c r="K450" s="38" t="s">
        <v>94</v>
      </c>
      <c r="L450" s="78"/>
      <c r="M450" s="79" t="s">
        <v>896</v>
      </c>
      <c r="N450" s="88" t="s">
        <v>605</v>
      </c>
      <c r="O450" s="81">
        <v>13</v>
      </c>
      <c r="P450" s="39" t="s">
        <v>121</v>
      </c>
      <c r="Q450" s="39" t="s">
        <v>86</v>
      </c>
      <c r="R450" s="39" t="s">
        <v>894</v>
      </c>
      <c r="S450" s="39" t="s">
        <v>894</v>
      </c>
      <c r="T450" s="39" t="s">
        <v>780</v>
      </c>
      <c r="U450" s="78" t="s">
        <v>817</v>
      </c>
      <c r="V450" s="43">
        <v>1</v>
      </c>
      <c r="W450" s="145"/>
    </row>
    <row r="451" spans="1:24" s="128" customFormat="1" ht="27" x14ac:dyDescent="0.15">
      <c r="A451" s="143" t="s">
        <v>755</v>
      </c>
      <c r="B451" s="33">
        <f t="shared" si="7"/>
        <v>439</v>
      </c>
      <c r="C451" s="301" t="s">
        <v>529</v>
      </c>
      <c r="D451" s="34" t="s">
        <v>806</v>
      </c>
      <c r="E451" s="35" t="s">
        <v>823</v>
      </c>
      <c r="F451" s="80" t="s">
        <v>705</v>
      </c>
      <c r="G451" s="80">
        <v>1</v>
      </c>
      <c r="H451" s="34">
        <v>41</v>
      </c>
      <c r="I451" s="41"/>
      <c r="J451" s="42"/>
      <c r="K451" s="38" t="s">
        <v>94</v>
      </c>
      <c r="L451" s="78" t="s">
        <v>829</v>
      </c>
      <c r="M451" s="79" t="s">
        <v>815</v>
      </c>
      <c r="N451" s="88"/>
      <c r="O451" s="81">
        <v>13</v>
      </c>
      <c r="P451" s="39" t="s">
        <v>121</v>
      </c>
      <c r="Q451" s="39" t="s">
        <v>86</v>
      </c>
      <c r="R451" s="39" t="s">
        <v>894</v>
      </c>
      <c r="S451" s="39" t="s">
        <v>807</v>
      </c>
      <c r="T451" s="39" t="s">
        <v>807</v>
      </c>
      <c r="U451" s="78" t="s">
        <v>781</v>
      </c>
      <c r="V451" s="43">
        <v>1</v>
      </c>
      <c r="W451" s="145"/>
    </row>
    <row r="452" spans="1:24" s="128" customFormat="1" ht="33.75" customHeight="1" x14ac:dyDescent="0.15">
      <c r="A452" s="143" t="s">
        <v>755</v>
      </c>
      <c r="B452" s="33">
        <f t="shared" si="7"/>
        <v>440</v>
      </c>
      <c r="C452" s="301" t="s">
        <v>639</v>
      </c>
      <c r="D452" s="34" t="s">
        <v>894</v>
      </c>
      <c r="E452" s="35" t="s">
        <v>893</v>
      </c>
      <c r="F452" s="80" t="s">
        <v>705</v>
      </c>
      <c r="G452" s="80">
        <v>1</v>
      </c>
      <c r="H452" s="34">
        <v>42</v>
      </c>
      <c r="I452" s="41" t="str">
        <f ca="1">IF(INDIRECT("外国株券等保管振替決済制度!E48")="","",INDIRECT("外国株券等保管振替決済制度!E48"))</f>
        <v/>
      </c>
      <c r="J452" s="42"/>
      <c r="K452" s="38" t="s">
        <v>94</v>
      </c>
      <c r="L452" s="80"/>
      <c r="M452" s="79" t="s">
        <v>815</v>
      </c>
      <c r="N452" s="88" t="s">
        <v>605</v>
      </c>
      <c r="O452" s="81">
        <v>8</v>
      </c>
      <c r="P452" s="39" t="s">
        <v>121</v>
      </c>
      <c r="Q452" s="39" t="s">
        <v>86</v>
      </c>
      <c r="R452" s="39" t="s">
        <v>894</v>
      </c>
      <c r="S452" s="39" t="s">
        <v>780</v>
      </c>
      <c r="T452" s="39" t="s">
        <v>780</v>
      </c>
      <c r="U452" s="78" t="s">
        <v>781</v>
      </c>
      <c r="V452" s="43">
        <v>1</v>
      </c>
      <c r="W452" s="145"/>
    </row>
    <row r="453" spans="1:24" s="128" customFormat="1" ht="33.75" customHeight="1" x14ac:dyDescent="0.15">
      <c r="A453" s="143" t="s">
        <v>755</v>
      </c>
      <c r="B453" s="33">
        <f t="shared" si="7"/>
        <v>441</v>
      </c>
      <c r="C453" s="301" t="s">
        <v>640</v>
      </c>
      <c r="D453" s="34" t="s">
        <v>807</v>
      </c>
      <c r="E453" s="35" t="s">
        <v>893</v>
      </c>
      <c r="F453" s="80" t="s">
        <v>705</v>
      </c>
      <c r="G453" s="80">
        <v>1</v>
      </c>
      <c r="H453" s="34">
        <v>43</v>
      </c>
      <c r="I453" s="41" t="str">
        <f ca="1">IF(INDIRECT("外国株券等保管振替決済制度!E49")="","",INDIRECT("外国株券等保管振替決済制度!E49"))</f>
        <v/>
      </c>
      <c r="J453" s="42"/>
      <c r="K453" s="38" t="s">
        <v>94</v>
      </c>
      <c r="L453" s="80" t="s">
        <v>96</v>
      </c>
      <c r="M453" s="79" t="s">
        <v>896</v>
      </c>
      <c r="N453" s="88"/>
      <c r="O453" s="81" t="s">
        <v>802</v>
      </c>
      <c r="P453" s="39" t="s">
        <v>121</v>
      </c>
      <c r="Q453" s="39" t="s">
        <v>86</v>
      </c>
      <c r="R453" s="39" t="s">
        <v>780</v>
      </c>
      <c r="S453" s="39" t="s">
        <v>807</v>
      </c>
      <c r="T453" s="39" t="s">
        <v>807</v>
      </c>
      <c r="U453" s="78" t="s">
        <v>895</v>
      </c>
      <c r="V453" s="43">
        <v>1</v>
      </c>
      <c r="W453" s="145"/>
    </row>
    <row r="454" spans="1:24" ht="27.75" customHeight="1" x14ac:dyDescent="0.15">
      <c r="A454" s="75"/>
      <c r="B454" s="33">
        <f t="shared" si="7"/>
        <v>442</v>
      </c>
      <c r="C454" s="301" t="s">
        <v>272</v>
      </c>
      <c r="D454" s="34" t="s">
        <v>807</v>
      </c>
      <c r="E454" s="35" t="s">
        <v>809</v>
      </c>
      <c r="F454" s="33" t="s">
        <v>705</v>
      </c>
      <c r="G454" s="33">
        <v>1</v>
      </c>
      <c r="H454" s="34">
        <v>44</v>
      </c>
      <c r="I454" s="146" t="str">
        <f ca="1">IF(I419=1,TEXT(DATE(INDIRECT("外国株券等保管振替決済制度!E9"),INDIRECT("外国株券等保管振替決済制度!G9"),INDIRECT("外国株券等保管振替決済制度!I9")),"YYYY/MM/DD"),"")</f>
        <v/>
      </c>
      <c r="J454" s="42"/>
      <c r="K454" s="38" t="s">
        <v>114</v>
      </c>
      <c r="L454" s="78" t="s">
        <v>1089</v>
      </c>
      <c r="M454" s="79" t="s">
        <v>115</v>
      </c>
      <c r="N454" s="79"/>
      <c r="O454" s="81">
        <v>10</v>
      </c>
      <c r="P454" s="39" t="s">
        <v>121</v>
      </c>
      <c r="Q454" s="39" t="s">
        <v>86</v>
      </c>
      <c r="R454" s="39" t="s">
        <v>807</v>
      </c>
      <c r="S454" s="39" t="s">
        <v>780</v>
      </c>
      <c r="T454" s="39" t="s">
        <v>807</v>
      </c>
      <c r="U454" s="78" t="s">
        <v>817</v>
      </c>
      <c r="V454" s="43">
        <v>1</v>
      </c>
      <c r="W454" s="145"/>
      <c r="X454" s="75"/>
    </row>
    <row r="455" spans="1:24" ht="27.75" customHeight="1" x14ac:dyDescent="0.15">
      <c r="A455" s="75"/>
      <c r="B455" s="33">
        <f t="shared" si="7"/>
        <v>443</v>
      </c>
      <c r="C455" s="301" t="s">
        <v>273</v>
      </c>
      <c r="D455" s="34" t="s">
        <v>807</v>
      </c>
      <c r="E455" s="35" t="s">
        <v>903</v>
      </c>
      <c r="F455" s="33" t="s">
        <v>705</v>
      </c>
      <c r="G455" s="80">
        <v>1</v>
      </c>
      <c r="H455" s="34">
        <v>45</v>
      </c>
      <c r="I455" s="96" t="str">
        <f ca="1">IF(OR(I419=1,AND(I419=2,INDIRECT("外国株券等保管振替決済制度!E8")="適用開始日を指定する")),TEXT(DATE(INDIRECT("外国株券等保管振替決済制度!E9"),INDIRECT("外国株券等保管振替決済制度!G9"),INDIRECT("外国株券等保管振替決済制度!I9")),"YYYY/MM/DD"),IF(INDIRECT("補記シート!D30")="","",INDIRECT("補記シート!D30")))</f>
        <v/>
      </c>
      <c r="J455" s="42"/>
      <c r="K455" s="38" t="s">
        <v>117</v>
      </c>
      <c r="L455" s="78" t="s">
        <v>1088</v>
      </c>
      <c r="M455" s="45" t="s">
        <v>116</v>
      </c>
      <c r="N455" s="45"/>
      <c r="O455" s="81">
        <v>10</v>
      </c>
      <c r="P455" s="39" t="s">
        <v>121</v>
      </c>
      <c r="Q455" s="39" t="s">
        <v>86</v>
      </c>
      <c r="R455" s="39" t="s">
        <v>807</v>
      </c>
      <c r="S455" s="39" t="s">
        <v>807</v>
      </c>
      <c r="T455" s="39" t="s">
        <v>780</v>
      </c>
      <c r="U455" s="78" t="s">
        <v>781</v>
      </c>
      <c r="V455" s="43">
        <v>1</v>
      </c>
      <c r="W455" s="147"/>
      <c r="X455" s="75"/>
    </row>
    <row r="456" spans="1:24" ht="33" customHeight="1" x14ac:dyDescent="0.15">
      <c r="A456" s="75"/>
      <c r="B456" s="33">
        <f t="shared" si="7"/>
        <v>444</v>
      </c>
      <c r="C456" s="301" t="s">
        <v>274</v>
      </c>
      <c r="D456" s="34" t="s">
        <v>807</v>
      </c>
      <c r="E456" s="35" t="s">
        <v>837</v>
      </c>
      <c r="F456" s="47" t="s">
        <v>705</v>
      </c>
      <c r="G456" s="80">
        <v>1</v>
      </c>
      <c r="H456" s="34">
        <v>46</v>
      </c>
      <c r="I456" s="48">
        <v>401768</v>
      </c>
      <c r="J456" s="49"/>
      <c r="K456" s="50" t="s">
        <v>81</v>
      </c>
      <c r="L456" s="80" t="s">
        <v>82</v>
      </c>
      <c r="M456" s="88" t="s">
        <v>89</v>
      </c>
      <c r="N456" s="45" t="s">
        <v>90</v>
      </c>
      <c r="O456" s="81">
        <v>10</v>
      </c>
      <c r="P456" s="39" t="s">
        <v>121</v>
      </c>
      <c r="Q456" s="39" t="s">
        <v>86</v>
      </c>
      <c r="R456" s="39" t="s">
        <v>780</v>
      </c>
      <c r="S456" s="39" t="s">
        <v>780</v>
      </c>
      <c r="T456" s="39" t="s">
        <v>780</v>
      </c>
      <c r="U456" s="78" t="s">
        <v>891</v>
      </c>
      <c r="V456" s="43">
        <v>1</v>
      </c>
      <c r="W456" s="147"/>
      <c r="X456" s="75"/>
    </row>
    <row r="457" spans="1:24" s="128" customFormat="1" ht="33" customHeight="1" thickBot="1" x14ac:dyDescent="0.2">
      <c r="A457" s="154"/>
      <c r="B457" s="47">
        <f t="shared" si="7"/>
        <v>445</v>
      </c>
      <c r="C457" s="302" t="s">
        <v>275</v>
      </c>
      <c r="D457" s="62" t="s">
        <v>807</v>
      </c>
      <c r="E457" s="63" t="s">
        <v>839</v>
      </c>
      <c r="F457" s="47" t="s">
        <v>705</v>
      </c>
      <c r="G457" s="47">
        <v>1</v>
      </c>
      <c r="H457" s="34">
        <v>47</v>
      </c>
      <c r="I457" s="48">
        <v>401768</v>
      </c>
      <c r="J457" s="49"/>
      <c r="K457" s="50" t="s">
        <v>81</v>
      </c>
      <c r="L457" s="103" t="s">
        <v>82</v>
      </c>
      <c r="M457" s="105" t="s">
        <v>89</v>
      </c>
      <c r="N457" s="105"/>
      <c r="O457" s="155">
        <v>10</v>
      </c>
      <c r="P457" s="85" t="s">
        <v>121</v>
      </c>
      <c r="Q457" s="85" t="s">
        <v>86</v>
      </c>
      <c r="R457" s="85" t="s">
        <v>807</v>
      </c>
      <c r="S457" s="85" t="s">
        <v>875</v>
      </c>
      <c r="T457" s="85" t="s">
        <v>807</v>
      </c>
      <c r="U457" s="100" t="s">
        <v>817</v>
      </c>
      <c r="V457" s="46">
        <v>1</v>
      </c>
      <c r="W457" s="147"/>
      <c r="X457" s="77"/>
    </row>
    <row r="458" spans="1:24" s="128" customFormat="1" ht="27" customHeight="1" thickTop="1" x14ac:dyDescent="0.15">
      <c r="A458" s="64" t="s">
        <v>1064</v>
      </c>
      <c r="B458" s="303">
        <f t="shared" si="7"/>
        <v>446</v>
      </c>
      <c r="C458" s="299" t="s">
        <v>130</v>
      </c>
      <c r="D458" s="65" t="s">
        <v>807</v>
      </c>
      <c r="E458" s="66" t="s">
        <v>876</v>
      </c>
      <c r="F458" s="47" t="s">
        <v>904</v>
      </c>
      <c r="G458" s="67">
        <v>1</v>
      </c>
      <c r="H458" s="295">
        <v>1</v>
      </c>
      <c r="I458" s="68"/>
      <c r="J458" s="69"/>
      <c r="K458" s="70" t="s">
        <v>81</v>
      </c>
      <c r="L458" s="86" t="s">
        <v>82</v>
      </c>
      <c r="M458" s="71" t="s">
        <v>83</v>
      </c>
      <c r="N458" s="71" t="s">
        <v>84</v>
      </c>
      <c r="O458" s="151" t="s">
        <v>807</v>
      </c>
      <c r="P458" s="72" t="s">
        <v>807</v>
      </c>
      <c r="Q458" s="73" t="s">
        <v>86</v>
      </c>
      <c r="R458" s="73" t="s">
        <v>780</v>
      </c>
      <c r="S458" s="73" t="s">
        <v>780</v>
      </c>
      <c r="T458" s="73" t="s">
        <v>807</v>
      </c>
      <c r="U458" s="86"/>
      <c r="V458" s="74">
        <v>1</v>
      </c>
      <c r="W458" s="152"/>
      <c r="X458" s="64"/>
    </row>
    <row r="459" spans="1:24" s="128" customFormat="1" ht="13.15" customHeight="1" x14ac:dyDescent="0.15">
      <c r="A459" s="143"/>
      <c r="B459" s="129">
        <f t="shared" si="7"/>
        <v>447</v>
      </c>
      <c r="C459" s="300" t="s">
        <v>131</v>
      </c>
      <c r="D459" s="34" t="s">
        <v>878</v>
      </c>
      <c r="E459" s="35" t="s">
        <v>890</v>
      </c>
      <c r="F459" s="33" t="s">
        <v>706</v>
      </c>
      <c r="G459" s="33">
        <v>1</v>
      </c>
      <c r="H459" s="296">
        <v>2</v>
      </c>
      <c r="I459" s="41"/>
      <c r="J459" s="42"/>
      <c r="K459" s="38" t="s">
        <v>81</v>
      </c>
      <c r="L459" s="80" t="s">
        <v>82</v>
      </c>
      <c r="M459" s="88" t="s">
        <v>83</v>
      </c>
      <c r="N459" s="88" t="s">
        <v>88</v>
      </c>
      <c r="O459" s="81" t="s">
        <v>807</v>
      </c>
      <c r="P459" s="39" t="s">
        <v>779</v>
      </c>
      <c r="Q459" s="39" t="s">
        <v>86</v>
      </c>
      <c r="R459" s="39" t="s">
        <v>878</v>
      </c>
      <c r="S459" s="39" t="s">
        <v>806</v>
      </c>
      <c r="T459" s="39" t="s">
        <v>878</v>
      </c>
      <c r="U459" s="80"/>
      <c r="V459" s="43">
        <v>1</v>
      </c>
      <c r="W459" s="145"/>
    </row>
    <row r="460" spans="1:24" s="128" customFormat="1" ht="13.15" customHeight="1" x14ac:dyDescent="0.15">
      <c r="A460" s="143"/>
      <c r="B460" s="129">
        <f t="shared" si="7"/>
        <v>448</v>
      </c>
      <c r="C460" s="300" t="s">
        <v>132</v>
      </c>
      <c r="D460" s="34" t="s">
        <v>779</v>
      </c>
      <c r="E460" s="35" t="s">
        <v>874</v>
      </c>
      <c r="F460" s="33" t="s">
        <v>706</v>
      </c>
      <c r="G460" s="33">
        <v>1</v>
      </c>
      <c r="H460" s="296">
        <v>3</v>
      </c>
      <c r="I460" s="41"/>
      <c r="J460" s="42"/>
      <c r="K460" s="38" t="s">
        <v>81</v>
      </c>
      <c r="L460" s="80" t="s">
        <v>82</v>
      </c>
      <c r="M460" s="88" t="s">
        <v>83</v>
      </c>
      <c r="N460" s="88" t="s">
        <v>88</v>
      </c>
      <c r="O460" s="81" t="s">
        <v>779</v>
      </c>
      <c r="P460" s="39" t="s">
        <v>780</v>
      </c>
      <c r="Q460" s="39" t="s">
        <v>86</v>
      </c>
      <c r="R460" s="39" t="s">
        <v>807</v>
      </c>
      <c r="S460" s="39" t="s">
        <v>878</v>
      </c>
      <c r="T460" s="39" t="s">
        <v>780</v>
      </c>
      <c r="U460" s="80"/>
      <c r="V460" s="43">
        <v>1</v>
      </c>
      <c r="W460" s="145"/>
    </row>
    <row r="461" spans="1:24" s="128" customFormat="1" ht="13.15" customHeight="1" x14ac:dyDescent="0.15">
      <c r="A461" s="143"/>
      <c r="B461" s="129">
        <f t="shared" si="7"/>
        <v>449</v>
      </c>
      <c r="C461" s="300" t="s">
        <v>133</v>
      </c>
      <c r="D461" s="34" t="s">
        <v>780</v>
      </c>
      <c r="E461" s="35" t="s">
        <v>837</v>
      </c>
      <c r="F461" s="33" t="s">
        <v>706</v>
      </c>
      <c r="G461" s="33">
        <v>1</v>
      </c>
      <c r="H461" s="296">
        <v>4</v>
      </c>
      <c r="I461" s="41"/>
      <c r="J461" s="42"/>
      <c r="K461" s="38" t="s">
        <v>81</v>
      </c>
      <c r="L461" s="80" t="s">
        <v>82</v>
      </c>
      <c r="M461" s="88" t="s">
        <v>83</v>
      </c>
      <c r="N461" s="88" t="s">
        <v>88</v>
      </c>
      <c r="O461" s="81" t="s">
        <v>807</v>
      </c>
      <c r="P461" s="39" t="s">
        <v>779</v>
      </c>
      <c r="Q461" s="39" t="s">
        <v>86</v>
      </c>
      <c r="R461" s="39" t="s">
        <v>807</v>
      </c>
      <c r="S461" s="39" t="s">
        <v>807</v>
      </c>
      <c r="T461" s="39" t="s">
        <v>807</v>
      </c>
      <c r="U461" s="80"/>
      <c r="V461" s="43">
        <v>1</v>
      </c>
      <c r="W461" s="145"/>
    </row>
    <row r="462" spans="1:24" s="128" customFormat="1" ht="13.15" customHeight="1" x14ac:dyDescent="0.15">
      <c r="A462" s="143"/>
      <c r="B462" s="129">
        <f t="shared" si="7"/>
        <v>450</v>
      </c>
      <c r="C462" s="300" t="s">
        <v>134</v>
      </c>
      <c r="D462" s="34" t="s">
        <v>807</v>
      </c>
      <c r="E462" s="35" t="s">
        <v>837</v>
      </c>
      <c r="F462" s="33" t="s">
        <v>706</v>
      </c>
      <c r="G462" s="33">
        <v>1</v>
      </c>
      <c r="H462" s="296">
        <v>5</v>
      </c>
      <c r="I462" s="41"/>
      <c r="J462" s="42"/>
      <c r="K462" s="38" t="s">
        <v>81</v>
      </c>
      <c r="L462" s="80" t="s">
        <v>82</v>
      </c>
      <c r="M462" s="88" t="s">
        <v>83</v>
      </c>
      <c r="N462" s="88" t="s">
        <v>88</v>
      </c>
      <c r="O462" s="81" t="s">
        <v>779</v>
      </c>
      <c r="P462" s="39" t="s">
        <v>807</v>
      </c>
      <c r="Q462" s="39" t="s">
        <v>86</v>
      </c>
      <c r="R462" s="39" t="s">
        <v>779</v>
      </c>
      <c r="S462" s="39" t="s">
        <v>780</v>
      </c>
      <c r="T462" s="39" t="s">
        <v>779</v>
      </c>
      <c r="U462" s="80"/>
      <c r="V462" s="43">
        <v>1</v>
      </c>
      <c r="W462" s="145"/>
    </row>
    <row r="463" spans="1:24" s="128" customFormat="1" ht="45.75" customHeight="1" x14ac:dyDescent="0.15">
      <c r="A463" s="143"/>
      <c r="B463" s="129">
        <f t="shared" si="7"/>
        <v>451</v>
      </c>
      <c r="C463" s="301" t="s">
        <v>159</v>
      </c>
      <c r="D463" s="34" t="s">
        <v>779</v>
      </c>
      <c r="E463" s="35" t="s">
        <v>837</v>
      </c>
      <c r="F463" s="33" t="s">
        <v>706</v>
      </c>
      <c r="G463" s="33">
        <v>1</v>
      </c>
      <c r="H463" s="296">
        <v>6</v>
      </c>
      <c r="I463" s="96">
        <f ca="1">INDIRECT("補記シート!D31")</f>
        <v>0</v>
      </c>
      <c r="J463" s="42"/>
      <c r="K463" s="38" t="s">
        <v>785</v>
      </c>
      <c r="L463" s="80" t="s">
        <v>82</v>
      </c>
      <c r="M463" s="78" t="s">
        <v>109</v>
      </c>
      <c r="N463" s="83" t="s">
        <v>113</v>
      </c>
      <c r="O463" s="81">
        <v>7</v>
      </c>
      <c r="P463" s="39" t="s">
        <v>122</v>
      </c>
      <c r="Q463" s="39" t="s">
        <v>86</v>
      </c>
      <c r="R463" s="39" t="s">
        <v>780</v>
      </c>
      <c r="S463" s="39" t="s">
        <v>779</v>
      </c>
      <c r="T463" s="39" t="s">
        <v>905</v>
      </c>
      <c r="U463" s="78" t="s">
        <v>817</v>
      </c>
      <c r="V463" s="43">
        <v>1</v>
      </c>
      <c r="W463" s="145"/>
    </row>
    <row r="464" spans="1:24" s="128" customFormat="1" ht="45.75" customHeight="1" x14ac:dyDescent="0.15">
      <c r="A464" s="143"/>
      <c r="B464" s="33">
        <f t="shared" si="7"/>
        <v>452</v>
      </c>
      <c r="C464" s="304" t="s">
        <v>1149</v>
      </c>
      <c r="D464" s="34" t="s">
        <v>1056</v>
      </c>
      <c r="E464" s="35" t="s">
        <v>777</v>
      </c>
      <c r="F464" s="33" t="s">
        <v>1063</v>
      </c>
      <c r="G464" s="33">
        <v>1</v>
      </c>
      <c r="H464" s="296">
        <v>7</v>
      </c>
      <c r="I464" s="96"/>
      <c r="J464" s="42" t="s">
        <v>1057</v>
      </c>
      <c r="K464" s="38" t="s">
        <v>1058</v>
      </c>
      <c r="L464" s="80" t="s">
        <v>1059</v>
      </c>
      <c r="M464" s="78" t="s">
        <v>1048</v>
      </c>
      <c r="N464" s="83" t="s">
        <v>1060</v>
      </c>
      <c r="O464" s="81" t="s">
        <v>1035</v>
      </c>
      <c r="P464" s="39" t="s">
        <v>122</v>
      </c>
      <c r="Q464" s="39" t="s">
        <v>1041</v>
      </c>
      <c r="R464" s="39" t="s">
        <v>1042</v>
      </c>
      <c r="S464" s="39" t="s">
        <v>1042</v>
      </c>
      <c r="T464" s="39" t="s">
        <v>1043</v>
      </c>
      <c r="U464" s="78" t="s">
        <v>1042</v>
      </c>
      <c r="V464" s="43">
        <v>1</v>
      </c>
      <c r="W464" s="145"/>
    </row>
    <row r="465" spans="1:23" s="128" customFormat="1" ht="27.75" customHeight="1" x14ac:dyDescent="0.15">
      <c r="A465" s="143"/>
      <c r="B465" s="33">
        <f t="shared" si="7"/>
        <v>453</v>
      </c>
      <c r="C465" s="304" t="s">
        <v>160</v>
      </c>
      <c r="D465" s="34" t="s">
        <v>807</v>
      </c>
      <c r="E465" s="35" t="s">
        <v>879</v>
      </c>
      <c r="F465" s="33" t="s">
        <v>706</v>
      </c>
      <c r="G465" s="33">
        <v>1</v>
      </c>
      <c r="H465" s="296">
        <v>8</v>
      </c>
      <c r="I465" s="41"/>
      <c r="J465" s="42" t="s">
        <v>791</v>
      </c>
      <c r="K465" s="82" t="s">
        <v>792</v>
      </c>
      <c r="L465" s="80" t="s">
        <v>793</v>
      </c>
      <c r="M465" s="78" t="s">
        <v>794</v>
      </c>
      <c r="N465" s="83" t="s">
        <v>1049</v>
      </c>
      <c r="O465" s="81" t="s">
        <v>791</v>
      </c>
      <c r="P465" s="39" t="s">
        <v>122</v>
      </c>
      <c r="Q465" s="39" t="s">
        <v>86</v>
      </c>
      <c r="R465" s="39"/>
      <c r="S465" s="39"/>
      <c r="T465" s="39"/>
      <c r="U465" s="78"/>
      <c r="V465" s="43">
        <v>1</v>
      </c>
      <c r="W465" s="145"/>
    </row>
    <row r="466" spans="1:23" s="128" customFormat="1" ht="26.45" customHeight="1" x14ac:dyDescent="0.15">
      <c r="B466" s="33">
        <f t="shared" si="7"/>
        <v>454</v>
      </c>
      <c r="C466" s="304" t="s">
        <v>606</v>
      </c>
      <c r="D466" s="34" t="s">
        <v>780</v>
      </c>
      <c r="E466" s="35" t="s">
        <v>839</v>
      </c>
      <c r="F466" s="33" t="s">
        <v>706</v>
      </c>
      <c r="G466" s="33">
        <v>1</v>
      </c>
      <c r="H466" s="296">
        <v>9</v>
      </c>
      <c r="I466" s="41" t="str">
        <f ca="1">IF(INDIRECT("決済照合システム!F6")="新規",1,IF(INDIRECT("決済照合システム!F6")="変更",2,""))</f>
        <v/>
      </c>
      <c r="J466" s="42"/>
      <c r="K466" s="38" t="s">
        <v>94</v>
      </c>
      <c r="L466" s="78" t="s">
        <v>95</v>
      </c>
      <c r="M466" s="78" t="s">
        <v>111</v>
      </c>
      <c r="N466" s="84"/>
      <c r="O466" s="81">
        <v>1</v>
      </c>
      <c r="P466" s="39" t="s">
        <v>122</v>
      </c>
      <c r="Q466" s="39" t="s">
        <v>86</v>
      </c>
      <c r="R466" s="39" t="s">
        <v>807</v>
      </c>
      <c r="S466" s="39" t="s">
        <v>779</v>
      </c>
      <c r="T466" s="39" t="s">
        <v>807</v>
      </c>
      <c r="U466" s="78" t="s">
        <v>817</v>
      </c>
      <c r="V466" s="43">
        <v>1</v>
      </c>
      <c r="W466" s="145"/>
    </row>
    <row r="467" spans="1:23" s="128" customFormat="1" ht="39" customHeight="1" x14ac:dyDescent="0.15">
      <c r="A467" s="143" t="s">
        <v>906</v>
      </c>
      <c r="B467" s="33">
        <f t="shared" si="7"/>
        <v>455</v>
      </c>
      <c r="C467" s="304" t="s">
        <v>531</v>
      </c>
      <c r="D467" s="34" t="s">
        <v>905</v>
      </c>
      <c r="E467" s="35" t="s">
        <v>809</v>
      </c>
      <c r="F467" s="80" t="s">
        <v>706</v>
      </c>
      <c r="G467" s="80">
        <v>1</v>
      </c>
      <c r="H467" s="296">
        <v>10</v>
      </c>
      <c r="I467" s="41" t="str">
        <f ca="1">IF(INDIRECT("決済照合システム!E15")="","",INDIRECT("決済照合システム!E15"))</f>
        <v/>
      </c>
      <c r="J467" s="42"/>
      <c r="K467" s="38" t="s">
        <v>94</v>
      </c>
      <c r="L467" s="80" t="s">
        <v>96</v>
      </c>
      <c r="M467" s="79" t="s">
        <v>907</v>
      </c>
      <c r="N467" s="88"/>
      <c r="O467" s="81" t="s">
        <v>818</v>
      </c>
      <c r="P467" s="39" t="s">
        <v>122</v>
      </c>
      <c r="Q467" s="39" t="s">
        <v>86</v>
      </c>
      <c r="R467" s="39" t="s">
        <v>807</v>
      </c>
      <c r="S467" s="39" t="s">
        <v>807</v>
      </c>
      <c r="T467" s="39" t="s">
        <v>780</v>
      </c>
      <c r="U467" s="78" t="s">
        <v>817</v>
      </c>
      <c r="V467" s="43">
        <v>1</v>
      </c>
      <c r="W467" s="145"/>
    </row>
    <row r="468" spans="1:23" s="128" customFormat="1" ht="26.45" customHeight="1" x14ac:dyDescent="0.15">
      <c r="A468" s="143" t="s">
        <v>906</v>
      </c>
      <c r="B468" s="33">
        <f t="shared" si="7"/>
        <v>456</v>
      </c>
      <c r="C468" s="304" t="s">
        <v>532</v>
      </c>
      <c r="D468" s="34" t="s">
        <v>780</v>
      </c>
      <c r="E468" s="35" t="s">
        <v>809</v>
      </c>
      <c r="F468" s="80" t="s">
        <v>706</v>
      </c>
      <c r="G468" s="80">
        <v>1</v>
      </c>
      <c r="H468" s="296">
        <v>11</v>
      </c>
      <c r="I468" s="41" t="str">
        <f ca="1">IF(INDIRECT("決済照合システム!E16")="","",INDIRECT("決済照合システム!E16"))</f>
        <v/>
      </c>
      <c r="J468" s="42"/>
      <c r="K468" s="38" t="s">
        <v>94</v>
      </c>
      <c r="L468" s="80" t="s">
        <v>96</v>
      </c>
      <c r="M468" s="79" t="s">
        <v>815</v>
      </c>
      <c r="N468" s="88"/>
      <c r="O468" s="81" t="s">
        <v>818</v>
      </c>
      <c r="P468" s="39" t="s">
        <v>122</v>
      </c>
      <c r="Q468" s="39" t="s">
        <v>86</v>
      </c>
      <c r="R468" s="39" t="s">
        <v>807</v>
      </c>
      <c r="S468" s="39" t="s">
        <v>806</v>
      </c>
      <c r="T468" s="39" t="s">
        <v>780</v>
      </c>
      <c r="U468" s="78" t="s">
        <v>808</v>
      </c>
      <c r="V468" s="43">
        <v>1</v>
      </c>
      <c r="W468" s="145"/>
    </row>
    <row r="469" spans="1:23" s="128" customFormat="1" ht="26.45" customHeight="1" x14ac:dyDescent="0.15">
      <c r="A469" s="143" t="s">
        <v>906</v>
      </c>
      <c r="B469" s="33">
        <f t="shared" si="7"/>
        <v>457</v>
      </c>
      <c r="C469" s="304" t="s">
        <v>533</v>
      </c>
      <c r="D469" s="34" t="s">
        <v>806</v>
      </c>
      <c r="E469" s="35" t="s">
        <v>809</v>
      </c>
      <c r="F469" s="80" t="s">
        <v>706</v>
      </c>
      <c r="G469" s="80">
        <v>1</v>
      </c>
      <c r="H469" s="296">
        <v>12</v>
      </c>
      <c r="I469" s="41" t="str">
        <f ca="1">IF(INDIRECT("決済照合システム!E17")="","",INDIRECT("決済照合システム!E17"))</f>
        <v/>
      </c>
      <c r="J469" s="42"/>
      <c r="K469" s="38" t="s">
        <v>94</v>
      </c>
      <c r="L469" s="78"/>
      <c r="M469" s="79" t="s">
        <v>801</v>
      </c>
      <c r="N469" s="88" t="s">
        <v>605</v>
      </c>
      <c r="O469" s="81">
        <v>13</v>
      </c>
      <c r="P469" s="39" t="s">
        <v>122</v>
      </c>
      <c r="Q469" s="39" t="s">
        <v>86</v>
      </c>
      <c r="R469" s="39" t="s">
        <v>807</v>
      </c>
      <c r="S469" s="39" t="s">
        <v>780</v>
      </c>
      <c r="T469" s="39" t="s">
        <v>807</v>
      </c>
      <c r="U469" s="78" t="s">
        <v>817</v>
      </c>
      <c r="V469" s="43">
        <v>1</v>
      </c>
      <c r="W469" s="145"/>
    </row>
    <row r="470" spans="1:23" s="128" customFormat="1" ht="26.45" customHeight="1" x14ac:dyDescent="0.15">
      <c r="A470" s="143" t="s">
        <v>906</v>
      </c>
      <c r="B470" s="33">
        <f t="shared" si="7"/>
        <v>458</v>
      </c>
      <c r="C470" s="304" t="s">
        <v>534</v>
      </c>
      <c r="D470" s="34" t="s">
        <v>875</v>
      </c>
      <c r="E470" s="35" t="s">
        <v>883</v>
      </c>
      <c r="F470" s="80" t="s">
        <v>706</v>
      </c>
      <c r="G470" s="80">
        <v>1</v>
      </c>
      <c r="H470" s="296">
        <v>13</v>
      </c>
      <c r="I470" s="41" t="str">
        <f ca="1">IF(INDIRECT("決済照合システム!E18")="","",INDIRECT("決済照合システム!E18"))</f>
        <v/>
      </c>
      <c r="J470" s="42"/>
      <c r="K470" s="38" t="s">
        <v>94</v>
      </c>
      <c r="L470" s="80" t="s">
        <v>96</v>
      </c>
      <c r="M470" s="79" t="s">
        <v>801</v>
      </c>
      <c r="N470" s="88"/>
      <c r="O470" s="81" t="s">
        <v>818</v>
      </c>
      <c r="P470" s="39" t="s">
        <v>122</v>
      </c>
      <c r="Q470" s="39" t="s">
        <v>86</v>
      </c>
      <c r="R470" s="39" t="s">
        <v>806</v>
      </c>
      <c r="S470" s="39" t="s">
        <v>807</v>
      </c>
      <c r="T470" s="39" t="s">
        <v>806</v>
      </c>
      <c r="U470" s="78" t="s">
        <v>781</v>
      </c>
      <c r="V470" s="43">
        <v>1</v>
      </c>
      <c r="W470" s="145"/>
    </row>
    <row r="471" spans="1:23" s="128" customFormat="1" ht="13.15" customHeight="1" x14ac:dyDescent="0.15">
      <c r="A471" s="143"/>
      <c r="B471" s="33">
        <f t="shared" si="7"/>
        <v>459</v>
      </c>
      <c r="C471" s="304" t="s">
        <v>1066</v>
      </c>
      <c r="D471" s="34" t="s">
        <v>875</v>
      </c>
      <c r="E471" s="35" t="s">
        <v>883</v>
      </c>
      <c r="F471" s="80" t="s">
        <v>706</v>
      </c>
      <c r="G471" s="80">
        <v>1</v>
      </c>
      <c r="H471" s="296">
        <v>14</v>
      </c>
      <c r="I471" s="41"/>
      <c r="J471" s="42"/>
      <c r="K471" s="38"/>
      <c r="L471" s="80"/>
      <c r="M471" s="79"/>
      <c r="N471" s="88"/>
      <c r="O471" s="81"/>
      <c r="P471" s="39" t="s">
        <v>122</v>
      </c>
      <c r="Q471" s="39" t="s">
        <v>86</v>
      </c>
      <c r="R471" s="39" t="s">
        <v>807</v>
      </c>
      <c r="S471" s="39" t="s">
        <v>780</v>
      </c>
      <c r="T471" s="39" t="s">
        <v>807</v>
      </c>
      <c r="U471" s="78" t="s">
        <v>817</v>
      </c>
      <c r="V471" s="43">
        <v>1</v>
      </c>
      <c r="W471" s="145"/>
    </row>
    <row r="472" spans="1:23" s="128" customFormat="1" ht="26.45" customHeight="1" x14ac:dyDescent="0.15">
      <c r="A472" s="143" t="s">
        <v>906</v>
      </c>
      <c r="B472" s="33">
        <f t="shared" si="7"/>
        <v>460</v>
      </c>
      <c r="C472" s="304" t="s">
        <v>535</v>
      </c>
      <c r="D472" s="34" t="s">
        <v>875</v>
      </c>
      <c r="E472" s="35" t="s">
        <v>823</v>
      </c>
      <c r="F472" s="80" t="s">
        <v>706</v>
      </c>
      <c r="G472" s="80">
        <v>1</v>
      </c>
      <c r="H472" s="296">
        <v>15</v>
      </c>
      <c r="I472" s="41" t="str">
        <f ca="1">IF(INDIRECT("決済照合システム!O15")="","",INDIRECT("決済照合システム!O15"))</f>
        <v/>
      </c>
      <c r="J472" s="42"/>
      <c r="K472" s="38" t="s">
        <v>94</v>
      </c>
      <c r="L472" s="80" t="s">
        <v>96</v>
      </c>
      <c r="M472" s="79" t="s">
        <v>815</v>
      </c>
      <c r="N472" s="88"/>
      <c r="O472" s="81" t="s">
        <v>802</v>
      </c>
      <c r="P472" s="39" t="s">
        <v>122</v>
      </c>
      <c r="Q472" s="39" t="s">
        <v>86</v>
      </c>
      <c r="R472" s="39" t="s">
        <v>807</v>
      </c>
      <c r="S472" s="39" t="s">
        <v>780</v>
      </c>
      <c r="T472" s="39" t="s">
        <v>780</v>
      </c>
      <c r="U472" s="78" t="s">
        <v>817</v>
      </c>
      <c r="V472" s="43">
        <v>1</v>
      </c>
      <c r="W472" s="145"/>
    </row>
    <row r="473" spans="1:23" s="128" customFormat="1" ht="72" customHeight="1" x14ac:dyDescent="0.15">
      <c r="A473" s="143" t="s">
        <v>906</v>
      </c>
      <c r="B473" s="33">
        <f t="shared" si="7"/>
        <v>461</v>
      </c>
      <c r="C473" s="304" t="s">
        <v>536</v>
      </c>
      <c r="D473" s="34" t="s">
        <v>807</v>
      </c>
      <c r="E473" s="35" t="s">
        <v>809</v>
      </c>
      <c r="F473" s="80" t="s">
        <v>706</v>
      </c>
      <c r="G473" s="80">
        <v>1</v>
      </c>
      <c r="H473" s="296">
        <v>16</v>
      </c>
      <c r="I473" s="41" t="str">
        <f ca="1">IF(決済照合システム!$X$14="○","－",IF(INDIRECT("決済照合システム!O16")="","",INDIRECT("決済照合システム!O16")))</f>
        <v/>
      </c>
      <c r="J473" s="42"/>
      <c r="K473" s="38" t="s">
        <v>94</v>
      </c>
      <c r="L473" s="78" t="s">
        <v>742</v>
      </c>
      <c r="M473" s="79" t="s">
        <v>743</v>
      </c>
      <c r="N473" s="88"/>
      <c r="O473" s="81" t="s">
        <v>818</v>
      </c>
      <c r="P473" s="39" t="s">
        <v>122</v>
      </c>
      <c r="Q473" s="39" t="s">
        <v>86</v>
      </c>
      <c r="R473" s="39" t="s">
        <v>807</v>
      </c>
      <c r="S473" s="39" t="s">
        <v>807</v>
      </c>
      <c r="T473" s="39" t="s">
        <v>807</v>
      </c>
      <c r="U473" s="78" t="s">
        <v>891</v>
      </c>
      <c r="V473" s="43">
        <v>1</v>
      </c>
      <c r="W473" s="145"/>
    </row>
    <row r="474" spans="1:23" s="128" customFormat="1" ht="72" customHeight="1" x14ac:dyDescent="0.15">
      <c r="A474" s="143" t="s">
        <v>906</v>
      </c>
      <c r="B474" s="33">
        <f t="shared" si="7"/>
        <v>462</v>
      </c>
      <c r="C474" s="304" t="s">
        <v>537</v>
      </c>
      <c r="D474" s="34" t="s">
        <v>807</v>
      </c>
      <c r="E474" s="35" t="s">
        <v>809</v>
      </c>
      <c r="F474" s="80" t="s">
        <v>706</v>
      </c>
      <c r="G474" s="80">
        <v>1</v>
      </c>
      <c r="H474" s="296">
        <v>17</v>
      </c>
      <c r="I474" s="41" t="str">
        <f ca="1">IF(決済照合システム!$X$14="○","－",IF(INDIRECT("決済照合システム!O17")="","",INDIRECT("決済照合システム!O17")))</f>
        <v/>
      </c>
      <c r="J474" s="42"/>
      <c r="K474" s="38" t="s">
        <v>94</v>
      </c>
      <c r="L474" s="78" t="s">
        <v>742</v>
      </c>
      <c r="M474" s="79" t="s">
        <v>744</v>
      </c>
      <c r="N474" s="88" t="s">
        <v>605</v>
      </c>
      <c r="O474" s="81">
        <v>13</v>
      </c>
      <c r="P474" s="39" t="s">
        <v>122</v>
      </c>
      <c r="Q474" s="39" t="s">
        <v>86</v>
      </c>
      <c r="R474" s="39" t="s">
        <v>780</v>
      </c>
      <c r="S474" s="39" t="s">
        <v>807</v>
      </c>
      <c r="T474" s="39" t="s">
        <v>780</v>
      </c>
      <c r="U474" s="78" t="s">
        <v>781</v>
      </c>
      <c r="V474" s="43">
        <v>1</v>
      </c>
      <c r="W474" s="145"/>
    </row>
    <row r="475" spans="1:23" s="128" customFormat="1" ht="72" customHeight="1" x14ac:dyDescent="0.15">
      <c r="A475" s="143" t="s">
        <v>906</v>
      </c>
      <c r="B475" s="33">
        <f t="shared" si="7"/>
        <v>463</v>
      </c>
      <c r="C475" s="304" t="s">
        <v>538</v>
      </c>
      <c r="D475" s="34" t="s">
        <v>780</v>
      </c>
      <c r="E475" s="35" t="s">
        <v>809</v>
      </c>
      <c r="F475" s="80" t="s">
        <v>706</v>
      </c>
      <c r="G475" s="80">
        <v>1</v>
      </c>
      <c r="H475" s="296">
        <v>18</v>
      </c>
      <c r="I475" s="41" t="str">
        <f ca="1">IF(決済照合システム!$X$14="○","－",IF(INDIRECT("決済照合システム!O18")="","",INDIRECT("決済照合システム!O18")))</f>
        <v/>
      </c>
      <c r="J475" s="42"/>
      <c r="K475" s="38" t="s">
        <v>94</v>
      </c>
      <c r="L475" s="78" t="s">
        <v>742</v>
      </c>
      <c r="M475" s="79" t="s">
        <v>745</v>
      </c>
      <c r="N475" s="88"/>
      <c r="O475" s="81" t="s">
        <v>818</v>
      </c>
      <c r="P475" s="39" t="s">
        <v>122</v>
      </c>
      <c r="Q475" s="39" t="s">
        <v>86</v>
      </c>
      <c r="R475" s="39" t="s">
        <v>807</v>
      </c>
      <c r="S475" s="39" t="s">
        <v>807</v>
      </c>
      <c r="T475" s="39" t="s">
        <v>807</v>
      </c>
      <c r="U475" s="78" t="s">
        <v>817</v>
      </c>
      <c r="V475" s="43">
        <v>1</v>
      </c>
      <c r="W475" s="145"/>
    </row>
    <row r="476" spans="1:23" s="128" customFormat="1" ht="72" customHeight="1" x14ac:dyDescent="0.15">
      <c r="A476" s="143"/>
      <c r="B476" s="33">
        <f t="shared" si="7"/>
        <v>464</v>
      </c>
      <c r="C476" s="304" t="s">
        <v>1067</v>
      </c>
      <c r="D476" s="34" t="s">
        <v>875</v>
      </c>
      <c r="E476" s="35" t="s">
        <v>883</v>
      </c>
      <c r="F476" s="80" t="s">
        <v>706</v>
      </c>
      <c r="G476" s="80">
        <v>1</v>
      </c>
      <c r="H476" s="296">
        <v>19</v>
      </c>
      <c r="I476" s="41"/>
      <c r="J476" s="42"/>
      <c r="K476" s="38"/>
      <c r="L476" s="78"/>
      <c r="M476" s="79"/>
      <c r="N476" s="88"/>
      <c r="O476" s="81"/>
      <c r="P476" s="39" t="s">
        <v>122</v>
      </c>
      <c r="Q476" s="39" t="s">
        <v>86</v>
      </c>
      <c r="R476" s="39" t="s">
        <v>780</v>
      </c>
      <c r="S476" s="39" t="s">
        <v>807</v>
      </c>
      <c r="T476" s="39" t="s">
        <v>780</v>
      </c>
      <c r="U476" s="78" t="s">
        <v>781</v>
      </c>
      <c r="V476" s="43">
        <v>1</v>
      </c>
      <c r="W476" s="145"/>
    </row>
    <row r="477" spans="1:23" s="128" customFormat="1" ht="26.45" customHeight="1" x14ac:dyDescent="0.15">
      <c r="A477" s="143" t="s">
        <v>906</v>
      </c>
      <c r="B477" s="33">
        <f t="shared" si="7"/>
        <v>465</v>
      </c>
      <c r="C477" s="304" t="s">
        <v>539</v>
      </c>
      <c r="D477" s="34" t="s">
        <v>780</v>
      </c>
      <c r="E477" s="35" t="s">
        <v>823</v>
      </c>
      <c r="F477" s="80" t="s">
        <v>706</v>
      </c>
      <c r="G477" s="80">
        <v>1</v>
      </c>
      <c r="H477" s="296">
        <v>20</v>
      </c>
      <c r="I477" s="41" t="str">
        <f ca="1">IF(INDIRECT("決済照合システム!E23")="","",INDIRECT("決済照合システム!E23"))</f>
        <v/>
      </c>
      <c r="J477" s="42"/>
      <c r="K477" s="38" t="s">
        <v>94</v>
      </c>
      <c r="L477" s="80" t="s">
        <v>96</v>
      </c>
      <c r="M477" s="79" t="s">
        <v>815</v>
      </c>
      <c r="N477" s="88"/>
      <c r="O477" s="81" t="s">
        <v>818</v>
      </c>
      <c r="P477" s="39" t="s">
        <v>122</v>
      </c>
      <c r="Q477" s="39" t="s">
        <v>86</v>
      </c>
      <c r="R477" s="39" t="s">
        <v>875</v>
      </c>
      <c r="S477" s="39" t="s">
        <v>780</v>
      </c>
      <c r="T477" s="39" t="s">
        <v>807</v>
      </c>
      <c r="U477" s="78" t="s">
        <v>781</v>
      </c>
      <c r="V477" s="43">
        <v>1</v>
      </c>
      <c r="W477" s="145"/>
    </row>
    <row r="478" spans="1:23" s="128" customFormat="1" ht="72.75" customHeight="1" x14ac:dyDescent="0.15">
      <c r="A478" s="143" t="s">
        <v>906</v>
      </c>
      <c r="B478" s="33">
        <f t="shared" si="7"/>
        <v>466</v>
      </c>
      <c r="C478" s="304" t="s">
        <v>540</v>
      </c>
      <c r="D478" s="34" t="s">
        <v>807</v>
      </c>
      <c r="E478" s="35" t="s">
        <v>809</v>
      </c>
      <c r="F478" s="80" t="s">
        <v>706</v>
      </c>
      <c r="G478" s="80">
        <v>1</v>
      </c>
      <c r="H478" s="296">
        <v>21</v>
      </c>
      <c r="I478" s="41" t="str">
        <f ca="1">IF(決済照合システム!$N$22="○","－",IF(INDIRECT("決済照合システム!E24")="","",INDIRECT("決済照合システム!E24")))</f>
        <v/>
      </c>
      <c r="J478" s="42"/>
      <c r="K478" s="38" t="s">
        <v>94</v>
      </c>
      <c r="L478" s="78" t="s">
        <v>746</v>
      </c>
      <c r="M478" s="79" t="s">
        <v>747</v>
      </c>
      <c r="N478" s="88"/>
      <c r="O478" s="81" t="s">
        <v>818</v>
      </c>
      <c r="P478" s="39" t="s">
        <v>122</v>
      </c>
      <c r="Q478" s="39" t="s">
        <v>86</v>
      </c>
      <c r="R478" s="39" t="s">
        <v>780</v>
      </c>
      <c r="S478" s="39" t="s">
        <v>806</v>
      </c>
      <c r="T478" s="39" t="s">
        <v>807</v>
      </c>
      <c r="U478" s="78" t="s">
        <v>817</v>
      </c>
      <c r="V478" s="43">
        <v>1</v>
      </c>
      <c r="W478" s="145"/>
    </row>
    <row r="479" spans="1:23" s="128" customFormat="1" ht="49.5" customHeight="1" x14ac:dyDescent="0.15">
      <c r="A479" s="143" t="s">
        <v>906</v>
      </c>
      <c r="B479" s="33">
        <f t="shared" si="7"/>
        <v>467</v>
      </c>
      <c r="C479" s="304" t="s">
        <v>541</v>
      </c>
      <c r="D479" s="34" t="s">
        <v>807</v>
      </c>
      <c r="E479" s="35" t="s">
        <v>823</v>
      </c>
      <c r="F479" s="80" t="s">
        <v>706</v>
      </c>
      <c r="G479" s="80">
        <v>1</v>
      </c>
      <c r="H479" s="296">
        <v>22</v>
      </c>
      <c r="I479" s="41" t="str">
        <f ca="1">IF(決済照合システム!$N$22="○","－",IF(INDIRECT("決済照合システム!E25")="","",INDIRECT("決済照合システム!E25")))</f>
        <v/>
      </c>
      <c r="J479" s="42"/>
      <c r="K479" s="38" t="s">
        <v>94</v>
      </c>
      <c r="L479" s="78" t="s">
        <v>748</v>
      </c>
      <c r="M479" s="79" t="s">
        <v>747</v>
      </c>
      <c r="N479" s="88" t="s">
        <v>605</v>
      </c>
      <c r="O479" s="81">
        <v>13</v>
      </c>
      <c r="P479" s="39" t="s">
        <v>122</v>
      </c>
      <c r="Q479" s="39" t="s">
        <v>86</v>
      </c>
      <c r="R479" s="39" t="s">
        <v>807</v>
      </c>
      <c r="S479" s="39" t="s">
        <v>780</v>
      </c>
      <c r="T479" s="39" t="s">
        <v>779</v>
      </c>
      <c r="U479" s="78" t="s">
        <v>781</v>
      </c>
      <c r="V479" s="43">
        <v>1</v>
      </c>
      <c r="W479" s="145"/>
    </row>
    <row r="480" spans="1:23" s="128" customFormat="1" ht="49.5" customHeight="1" x14ac:dyDescent="0.15">
      <c r="A480" s="143" t="s">
        <v>906</v>
      </c>
      <c r="B480" s="33">
        <f t="shared" si="7"/>
        <v>468</v>
      </c>
      <c r="C480" s="304" t="s">
        <v>542</v>
      </c>
      <c r="D480" s="34" t="s">
        <v>780</v>
      </c>
      <c r="E480" s="35" t="s">
        <v>823</v>
      </c>
      <c r="F480" s="80" t="s">
        <v>706</v>
      </c>
      <c r="G480" s="80">
        <v>1</v>
      </c>
      <c r="H480" s="296">
        <v>23</v>
      </c>
      <c r="I480" s="41" t="str">
        <f ca="1">IF(決済照合システム!$N$22="○","－",IF(INDIRECT("決済照合システム!E26")="","",INDIRECT("決済照合システム!E26")))</f>
        <v/>
      </c>
      <c r="J480" s="42"/>
      <c r="K480" s="38" t="s">
        <v>94</v>
      </c>
      <c r="L480" s="78" t="s">
        <v>749</v>
      </c>
      <c r="M480" s="79" t="s">
        <v>747</v>
      </c>
      <c r="N480" s="88"/>
      <c r="O480" s="81" t="s">
        <v>818</v>
      </c>
      <c r="P480" s="39" t="s">
        <v>122</v>
      </c>
      <c r="Q480" s="39" t="s">
        <v>86</v>
      </c>
      <c r="R480" s="39" t="s">
        <v>807</v>
      </c>
      <c r="S480" s="39" t="s">
        <v>807</v>
      </c>
      <c r="T480" s="39" t="s">
        <v>780</v>
      </c>
      <c r="U480" s="78" t="s">
        <v>781</v>
      </c>
      <c r="V480" s="43">
        <v>1</v>
      </c>
      <c r="W480" s="145"/>
    </row>
    <row r="481" spans="1:23" s="128" customFormat="1" ht="49.5" customHeight="1" x14ac:dyDescent="0.15">
      <c r="A481" s="143" t="s">
        <v>906</v>
      </c>
      <c r="B481" s="33">
        <f t="shared" si="7"/>
        <v>469</v>
      </c>
      <c r="C481" s="304" t="s">
        <v>1068</v>
      </c>
      <c r="D481" s="34" t="s">
        <v>780</v>
      </c>
      <c r="E481" s="35" t="s">
        <v>820</v>
      </c>
      <c r="F481" s="80" t="s">
        <v>706</v>
      </c>
      <c r="G481" s="80">
        <v>1</v>
      </c>
      <c r="H481" s="296">
        <v>24</v>
      </c>
      <c r="I481" s="41"/>
      <c r="J481" s="42"/>
      <c r="K481" s="38"/>
      <c r="L481" s="78"/>
      <c r="M481" s="79"/>
      <c r="N481" s="88"/>
      <c r="O481" s="81"/>
      <c r="P481" s="39" t="s">
        <v>122</v>
      </c>
      <c r="Q481" s="39" t="s">
        <v>86</v>
      </c>
      <c r="R481" s="39" t="s">
        <v>807</v>
      </c>
      <c r="S481" s="39" t="s">
        <v>780</v>
      </c>
      <c r="T481" s="39" t="s">
        <v>779</v>
      </c>
      <c r="U481" s="78" t="s">
        <v>781</v>
      </c>
      <c r="V481" s="43">
        <v>1</v>
      </c>
      <c r="W481" s="145"/>
    </row>
    <row r="482" spans="1:23" s="128" customFormat="1" ht="26.45" customHeight="1" x14ac:dyDescent="0.15">
      <c r="A482" s="143" t="s">
        <v>906</v>
      </c>
      <c r="B482" s="33">
        <f t="shared" si="7"/>
        <v>470</v>
      </c>
      <c r="C482" s="304" t="s">
        <v>543</v>
      </c>
      <c r="D482" s="34" t="s">
        <v>780</v>
      </c>
      <c r="E482" s="35" t="s">
        <v>823</v>
      </c>
      <c r="F482" s="80" t="s">
        <v>706</v>
      </c>
      <c r="G482" s="80">
        <v>1</v>
      </c>
      <c r="H482" s="296">
        <v>25</v>
      </c>
      <c r="I482" s="41" t="str">
        <f ca="1">IF(INDIRECT("決済照合システム!O23")="","",INDIRECT("決済照合システム!O23"))</f>
        <v/>
      </c>
      <c r="J482" s="42"/>
      <c r="K482" s="38" t="s">
        <v>94</v>
      </c>
      <c r="L482" s="80" t="s">
        <v>96</v>
      </c>
      <c r="M482" s="79" t="s">
        <v>815</v>
      </c>
      <c r="N482" s="88"/>
      <c r="O482" s="81" t="s">
        <v>802</v>
      </c>
      <c r="P482" s="39" t="s">
        <v>122</v>
      </c>
      <c r="Q482" s="39" t="s">
        <v>86</v>
      </c>
      <c r="R482" s="39" t="s">
        <v>780</v>
      </c>
      <c r="S482" s="39" t="s">
        <v>807</v>
      </c>
      <c r="T482" s="39" t="s">
        <v>807</v>
      </c>
      <c r="U482" s="78" t="s">
        <v>817</v>
      </c>
      <c r="V482" s="43">
        <v>1</v>
      </c>
      <c r="W482" s="145"/>
    </row>
    <row r="483" spans="1:23" s="128" customFormat="1" ht="39.6" customHeight="1" x14ac:dyDescent="0.15">
      <c r="A483" s="143" t="s">
        <v>908</v>
      </c>
      <c r="B483" s="33">
        <f t="shared" si="7"/>
        <v>471</v>
      </c>
      <c r="C483" s="304" t="s">
        <v>544</v>
      </c>
      <c r="D483" s="34" t="s">
        <v>807</v>
      </c>
      <c r="E483" s="35" t="s">
        <v>823</v>
      </c>
      <c r="F483" s="80" t="s">
        <v>706</v>
      </c>
      <c r="G483" s="80">
        <v>1</v>
      </c>
      <c r="H483" s="296">
        <v>26</v>
      </c>
      <c r="I483" s="41" t="str">
        <f ca="1">IF(決済照合システム!$X$22="○","－",IF(INDIRECT("決済照合システム!O24")="","",INDIRECT("決済照合システム!O24")))</f>
        <v/>
      </c>
      <c r="J483" s="42"/>
      <c r="K483" s="38" t="s">
        <v>94</v>
      </c>
      <c r="L483" s="78" t="s">
        <v>750</v>
      </c>
      <c r="M483" s="79" t="s">
        <v>747</v>
      </c>
      <c r="N483" s="88"/>
      <c r="O483" s="81" t="s">
        <v>802</v>
      </c>
      <c r="P483" s="39" t="s">
        <v>122</v>
      </c>
      <c r="Q483" s="39" t="s">
        <v>86</v>
      </c>
      <c r="R483" s="39" t="s">
        <v>807</v>
      </c>
      <c r="S483" s="39" t="s">
        <v>780</v>
      </c>
      <c r="T483" s="39" t="s">
        <v>807</v>
      </c>
      <c r="U483" s="78" t="s">
        <v>781</v>
      </c>
      <c r="V483" s="43">
        <v>1</v>
      </c>
      <c r="W483" s="145"/>
    </row>
    <row r="484" spans="1:23" s="128" customFormat="1" ht="39.6" customHeight="1" x14ac:dyDescent="0.15">
      <c r="A484" s="143" t="s">
        <v>909</v>
      </c>
      <c r="B484" s="33">
        <f t="shared" si="7"/>
        <v>472</v>
      </c>
      <c r="C484" s="304" t="s">
        <v>545</v>
      </c>
      <c r="D484" s="34" t="s">
        <v>807</v>
      </c>
      <c r="E484" s="35" t="s">
        <v>823</v>
      </c>
      <c r="F484" s="80" t="s">
        <v>706</v>
      </c>
      <c r="G484" s="80">
        <v>1</v>
      </c>
      <c r="H484" s="296">
        <v>27</v>
      </c>
      <c r="I484" s="41" t="str">
        <f ca="1">IF(決済照合システム!$X$22="○","－",IF(INDIRECT("決済照合システム!O25")="","",INDIRECT("決済照合システム!O25")))</f>
        <v/>
      </c>
      <c r="J484" s="42"/>
      <c r="K484" s="38" t="s">
        <v>94</v>
      </c>
      <c r="L484" s="78" t="s">
        <v>750</v>
      </c>
      <c r="M484" s="79" t="s">
        <v>747</v>
      </c>
      <c r="N484" s="88" t="s">
        <v>605</v>
      </c>
      <c r="O484" s="81">
        <v>13</v>
      </c>
      <c r="P484" s="39" t="s">
        <v>122</v>
      </c>
      <c r="Q484" s="39" t="s">
        <v>86</v>
      </c>
      <c r="R484" s="39" t="s">
        <v>779</v>
      </c>
      <c r="S484" s="39" t="s">
        <v>780</v>
      </c>
      <c r="T484" s="39" t="s">
        <v>780</v>
      </c>
      <c r="U484" s="78" t="s">
        <v>781</v>
      </c>
      <c r="V484" s="43">
        <v>1</v>
      </c>
      <c r="W484" s="145"/>
    </row>
    <row r="485" spans="1:23" s="128" customFormat="1" ht="39.6" customHeight="1" x14ac:dyDescent="0.15">
      <c r="A485" s="143" t="s">
        <v>909</v>
      </c>
      <c r="B485" s="33">
        <f t="shared" si="7"/>
        <v>473</v>
      </c>
      <c r="C485" s="304" t="s">
        <v>546</v>
      </c>
      <c r="D485" s="34" t="s">
        <v>780</v>
      </c>
      <c r="E485" s="35" t="s">
        <v>809</v>
      </c>
      <c r="F485" s="80" t="s">
        <v>706</v>
      </c>
      <c r="G485" s="80">
        <v>1</v>
      </c>
      <c r="H485" s="296">
        <v>28</v>
      </c>
      <c r="I485" s="41" t="str">
        <f ca="1">IF(決済照合システム!$X$22="○","－",IF(INDIRECT("決済照合システム!O26")="","",INDIRECT("決済照合システム!O26")))</f>
        <v/>
      </c>
      <c r="J485" s="42"/>
      <c r="K485" s="38" t="s">
        <v>94</v>
      </c>
      <c r="L485" s="78" t="s">
        <v>750</v>
      </c>
      <c r="M485" s="79" t="s">
        <v>747</v>
      </c>
      <c r="N485" s="88"/>
      <c r="O485" s="81" t="s">
        <v>825</v>
      </c>
      <c r="P485" s="39" t="s">
        <v>122</v>
      </c>
      <c r="Q485" s="39" t="s">
        <v>86</v>
      </c>
      <c r="R485" s="39" t="s">
        <v>780</v>
      </c>
      <c r="S485" s="39" t="s">
        <v>807</v>
      </c>
      <c r="T485" s="39" t="s">
        <v>780</v>
      </c>
      <c r="U485" s="78" t="s">
        <v>781</v>
      </c>
      <c r="V485" s="43">
        <v>1</v>
      </c>
      <c r="W485" s="145"/>
    </row>
    <row r="486" spans="1:23" s="128" customFormat="1" ht="33" customHeight="1" x14ac:dyDescent="0.15">
      <c r="A486" s="143" t="s">
        <v>909</v>
      </c>
      <c r="B486" s="33">
        <f t="shared" si="7"/>
        <v>474</v>
      </c>
      <c r="C486" s="304" t="s">
        <v>1069</v>
      </c>
      <c r="D486" s="34" t="s">
        <v>780</v>
      </c>
      <c r="E486" s="35" t="s">
        <v>93</v>
      </c>
      <c r="F486" s="80" t="s">
        <v>706</v>
      </c>
      <c r="G486" s="80">
        <v>1</v>
      </c>
      <c r="H486" s="296">
        <v>29</v>
      </c>
      <c r="I486" s="41"/>
      <c r="J486" s="42"/>
      <c r="K486" s="38"/>
      <c r="L486" s="78"/>
      <c r="M486" s="79"/>
      <c r="N486" s="88"/>
      <c r="O486" s="81"/>
      <c r="P486" s="39" t="s">
        <v>122</v>
      </c>
      <c r="Q486" s="39" t="s">
        <v>86</v>
      </c>
      <c r="R486" s="39" t="s">
        <v>779</v>
      </c>
      <c r="S486" s="39" t="s">
        <v>780</v>
      </c>
      <c r="T486" s="39" t="s">
        <v>780</v>
      </c>
      <c r="U486" s="78" t="s">
        <v>781</v>
      </c>
      <c r="V486" s="43">
        <v>1</v>
      </c>
      <c r="W486" s="145"/>
    </row>
    <row r="487" spans="1:23" s="128" customFormat="1" ht="26.45" customHeight="1" x14ac:dyDescent="0.15">
      <c r="A487" s="143" t="s">
        <v>906</v>
      </c>
      <c r="B487" s="33">
        <f t="shared" si="7"/>
        <v>475</v>
      </c>
      <c r="C487" s="304" t="s">
        <v>547</v>
      </c>
      <c r="D487" s="34" t="s">
        <v>807</v>
      </c>
      <c r="E487" s="35" t="s">
        <v>809</v>
      </c>
      <c r="F487" s="80" t="s">
        <v>706</v>
      </c>
      <c r="G487" s="80">
        <v>1</v>
      </c>
      <c r="H487" s="296">
        <v>30</v>
      </c>
      <c r="I487" s="41" t="str">
        <f ca="1">IF(INDIRECT("決済照合システム!E32")="","",INDIRECT("決済照合システム!E32"))</f>
        <v/>
      </c>
      <c r="J487" s="42"/>
      <c r="K487" s="38" t="s">
        <v>94</v>
      </c>
      <c r="L487" s="80" t="s">
        <v>96</v>
      </c>
      <c r="M487" s="79" t="s">
        <v>801</v>
      </c>
      <c r="N487" s="88"/>
      <c r="O487" s="81" t="s">
        <v>802</v>
      </c>
      <c r="P487" s="39" t="s">
        <v>122</v>
      </c>
      <c r="Q487" s="39" t="s">
        <v>86</v>
      </c>
      <c r="R487" s="39" t="s">
        <v>780</v>
      </c>
      <c r="S487" s="39" t="s">
        <v>807</v>
      </c>
      <c r="T487" s="39" t="s">
        <v>780</v>
      </c>
      <c r="U487" s="78" t="s">
        <v>781</v>
      </c>
      <c r="V487" s="43">
        <v>1</v>
      </c>
      <c r="W487" s="145"/>
    </row>
    <row r="488" spans="1:23" s="128" customFormat="1" ht="26.45" customHeight="1" x14ac:dyDescent="0.15">
      <c r="A488" s="143" t="s">
        <v>909</v>
      </c>
      <c r="B488" s="33">
        <f t="shared" si="7"/>
        <v>476</v>
      </c>
      <c r="C488" s="304" t="s">
        <v>548</v>
      </c>
      <c r="D488" s="34" t="s">
        <v>780</v>
      </c>
      <c r="E488" s="35" t="s">
        <v>809</v>
      </c>
      <c r="F488" s="80" t="s">
        <v>706</v>
      </c>
      <c r="G488" s="80">
        <v>1</v>
      </c>
      <c r="H488" s="296">
        <v>31</v>
      </c>
      <c r="I488" s="41" t="str">
        <f ca="1">IF(INDIRECT("決済照合システム!E33")="","",INDIRECT("決済照合システム!E33"))</f>
        <v/>
      </c>
      <c r="J488" s="42"/>
      <c r="K488" s="38" t="s">
        <v>94</v>
      </c>
      <c r="L488" s="80" t="s">
        <v>96</v>
      </c>
      <c r="M488" s="79" t="s">
        <v>815</v>
      </c>
      <c r="N488" s="88"/>
      <c r="O488" s="81" t="s">
        <v>825</v>
      </c>
      <c r="P488" s="39" t="s">
        <v>122</v>
      </c>
      <c r="Q488" s="39" t="s">
        <v>86</v>
      </c>
      <c r="R488" s="39" t="s">
        <v>807</v>
      </c>
      <c r="S488" s="39" t="s">
        <v>807</v>
      </c>
      <c r="T488" s="39" t="s">
        <v>780</v>
      </c>
      <c r="U488" s="78" t="s">
        <v>817</v>
      </c>
      <c r="V488" s="43">
        <v>1</v>
      </c>
      <c r="W488" s="145"/>
    </row>
    <row r="489" spans="1:23" s="128" customFormat="1" ht="26.45" customHeight="1" x14ac:dyDescent="0.15">
      <c r="A489" s="143" t="s">
        <v>909</v>
      </c>
      <c r="B489" s="33">
        <f t="shared" si="7"/>
        <v>477</v>
      </c>
      <c r="C489" s="304" t="s">
        <v>549</v>
      </c>
      <c r="D489" s="34" t="s">
        <v>807</v>
      </c>
      <c r="E489" s="35" t="s">
        <v>809</v>
      </c>
      <c r="F489" s="80" t="s">
        <v>706</v>
      </c>
      <c r="G489" s="80">
        <v>1</v>
      </c>
      <c r="H489" s="296">
        <v>32</v>
      </c>
      <c r="I489" s="41" t="str">
        <f ca="1">IF(INDIRECT("決済照合システム!E34")="","",INDIRECT("決済照合システム!E34"))</f>
        <v/>
      </c>
      <c r="J489" s="42"/>
      <c r="K489" s="38" t="s">
        <v>94</v>
      </c>
      <c r="L489" s="78"/>
      <c r="M489" s="79" t="s">
        <v>826</v>
      </c>
      <c r="N489" s="88" t="s">
        <v>605</v>
      </c>
      <c r="O489" s="81">
        <v>13</v>
      </c>
      <c r="P489" s="39" t="s">
        <v>122</v>
      </c>
      <c r="Q489" s="39" t="s">
        <v>86</v>
      </c>
      <c r="R489" s="39" t="s">
        <v>807</v>
      </c>
      <c r="S489" s="39" t="s">
        <v>807</v>
      </c>
      <c r="T489" s="39" t="s">
        <v>780</v>
      </c>
      <c r="U489" s="78" t="s">
        <v>781</v>
      </c>
      <c r="V489" s="43">
        <v>1</v>
      </c>
      <c r="W489" s="145"/>
    </row>
    <row r="490" spans="1:23" s="128" customFormat="1" ht="26.45" customHeight="1" x14ac:dyDescent="0.15">
      <c r="A490" s="143" t="s">
        <v>906</v>
      </c>
      <c r="B490" s="33">
        <f t="shared" si="7"/>
        <v>478</v>
      </c>
      <c r="C490" s="304" t="s">
        <v>550</v>
      </c>
      <c r="D490" s="34" t="s">
        <v>780</v>
      </c>
      <c r="E490" s="35" t="s">
        <v>823</v>
      </c>
      <c r="F490" s="80" t="s">
        <v>706</v>
      </c>
      <c r="G490" s="80">
        <v>1</v>
      </c>
      <c r="H490" s="296">
        <v>33</v>
      </c>
      <c r="I490" s="41" t="str">
        <f ca="1">IF(INDIRECT("決済照合システム!E35")="","",INDIRECT("決済照合システム!E35"))</f>
        <v/>
      </c>
      <c r="J490" s="42"/>
      <c r="K490" s="38" t="s">
        <v>94</v>
      </c>
      <c r="L490" s="80" t="s">
        <v>96</v>
      </c>
      <c r="M490" s="79" t="s">
        <v>815</v>
      </c>
      <c r="N490" s="88"/>
      <c r="O490" s="81" t="s">
        <v>818</v>
      </c>
      <c r="P490" s="39" t="s">
        <v>122</v>
      </c>
      <c r="Q490" s="39" t="s">
        <v>86</v>
      </c>
      <c r="R490" s="39" t="s">
        <v>807</v>
      </c>
      <c r="S490" s="39" t="s">
        <v>807</v>
      </c>
      <c r="T490" s="39" t="s">
        <v>807</v>
      </c>
      <c r="U490" s="78" t="s">
        <v>817</v>
      </c>
      <c r="V490" s="43">
        <v>1</v>
      </c>
      <c r="W490" s="145"/>
    </row>
    <row r="491" spans="1:23" s="128" customFormat="1" ht="32.25" customHeight="1" x14ac:dyDescent="0.15">
      <c r="A491" s="143" t="s">
        <v>906</v>
      </c>
      <c r="B491" s="33">
        <f t="shared" si="7"/>
        <v>479</v>
      </c>
      <c r="C491" s="304" t="s">
        <v>1070</v>
      </c>
      <c r="D491" s="34" t="s">
        <v>780</v>
      </c>
      <c r="E491" s="35" t="s">
        <v>820</v>
      </c>
      <c r="F491" s="80" t="s">
        <v>706</v>
      </c>
      <c r="G491" s="80">
        <v>1</v>
      </c>
      <c r="H491" s="296">
        <v>34</v>
      </c>
      <c r="I491" s="41"/>
      <c r="J491" s="42"/>
      <c r="K491" s="38"/>
      <c r="L491" s="78"/>
      <c r="M491" s="79"/>
      <c r="N491" s="88"/>
      <c r="O491" s="81"/>
      <c r="P491" s="39" t="s">
        <v>122</v>
      </c>
      <c r="Q491" s="39" t="s">
        <v>86</v>
      </c>
      <c r="R491" s="39" t="s">
        <v>807</v>
      </c>
      <c r="S491" s="39" t="s">
        <v>807</v>
      </c>
      <c r="T491" s="39" t="s">
        <v>780</v>
      </c>
      <c r="U491" s="78" t="s">
        <v>781</v>
      </c>
      <c r="V491" s="43">
        <v>1</v>
      </c>
      <c r="W491" s="145"/>
    </row>
    <row r="492" spans="1:23" s="128" customFormat="1" ht="26.45" customHeight="1" x14ac:dyDescent="0.15">
      <c r="A492" s="143" t="s">
        <v>908</v>
      </c>
      <c r="B492" s="33">
        <f t="shared" si="7"/>
        <v>480</v>
      </c>
      <c r="C492" s="304" t="s">
        <v>551</v>
      </c>
      <c r="D492" s="34" t="s">
        <v>807</v>
      </c>
      <c r="E492" s="35" t="s">
        <v>809</v>
      </c>
      <c r="F492" s="80" t="s">
        <v>706</v>
      </c>
      <c r="G492" s="80">
        <v>1</v>
      </c>
      <c r="H492" s="296">
        <v>35</v>
      </c>
      <c r="I492" s="41" t="str">
        <f ca="1">IF(INDIRECT("決済照合システム!O32")="","",INDIRECT("決済照合システム!O32"))</f>
        <v/>
      </c>
      <c r="J492" s="42"/>
      <c r="K492" s="38" t="s">
        <v>94</v>
      </c>
      <c r="L492" s="80" t="s">
        <v>96</v>
      </c>
      <c r="M492" s="79" t="s">
        <v>801</v>
      </c>
      <c r="N492" s="88"/>
      <c r="O492" s="81" t="s">
        <v>825</v>
      </c>
      <c r="P492" s="39" t="s">
        <v>122</v>
      </c>
      <c r="Q492" s="39" t="s">
        <v>86</v>
      </c>
      <c r="R492" s="39" t="s">
        <v>806</v>
      </c>
      <c r="S492" s="39" t="s">
        <v>780</v>
      </c>
      <c r="T492" s="39" t="s">
        <v>806</v>
      </c>
      <c r="U492" s="78" t="s">
        <v>781</v>
      </c>
      <c r="V492" s="43">
        <v>1</v>
      </c>
      <c r="W492" s="145"/>
    </row>
    <row r="493" spans="1:23" s="128" customFormat="1" ht="50.25" customHeight="1" x14ac:dyDescent="0.15">
      <c r="A493" s="143" t="s">
        <v>908</v>
      </c>
      <c r="B493" s="33">
        <f t="shared" si="7"/>
        <v>481</v>
      </c>
      <c r="C493" s="304" t="s">
        <v>552</v>
      </c>
      <c r="D493" s="34" t="s">
        <v>806</v>
      </c>
      <c r="E493" s="35" t="s">
        <v>823</v>
      </c>
      <c r="F493" s="80" t="s">
        <v>706</v>
      </c>
      <c r="G493" s="80">
        <v>1</v>
      </c>
      <c r="H493" s="296">
        <v>36</v>
      </c>
      <c r="I493" s="41" t="str">
        <f ca="1">IF(決済照合システム!$X$31="○","－",IF(INDIRECT("決済照合システム!O33")="","",INDIRECT("決済照合システム!O33")))</f>
        <v/>
      </c>
      <c r="J493" s="42"/>
      <c r="K493" s="38" t="s">
        <v>94</v>
      </c>
      <c r="L493" s="78" t="s">
        <v>751</v>
      </c>
      <c r="M493" s="79" t="s">
        <v>752</v>
      </c>
      <c r="N493" s="88"/>
      <c r="O493" s="81" t="s">
        <v>818</v>
      </c>
      <c r="P493" s="39" t="s">
        <v>122</v>
      </c>
      <c r="Q493" s="39" t="s">
        <v>86</v>
      </c>
      <c r="R493" s="39" t="s">
        <v>780</v>
      </c>
      <c r="S493" s="39" t="s">
        <v>807</v>
      </c>
      <c r="T493" s="39" t="s">
        <v>780</v>
      </c>
      <c r="U493" s="78" t="s">
        <v>781</v>
      </c>
      <c r="V493" s="43">
        <v>1</v>
      </c>
      <c r="W493" s="145"/>
    </row>
    <row r="494" spans="1:23" s="128" customFormat="1" ht="50.25" customHeight="1" x14ac:dyDescent="0.15">
      <c r="A494" s="143" t="s">
        <v>906</v>
      </c>
      <c r="B494" s="33">
        <f t="shared" si="7"/>
        <v>482</v>
      </c>
      <c r="C494" s="304" t="s">
        <v>553</v>
      </c>
      <c r="D494" s="34" t="s">
        <v>807</v>
      </c>
      <c r="E494" s="35" t="s">
        <v>823</v>
      </c>
      <c r="F494" s="80" t="s">
        <v>706</v>
      </c>
      <c r="G494" s="80">
        <v>1</v>
      </c>
      <c r="H494" s="296">
        <v>37</v>
      </c>
      <c r="I494" s="41" t="str">
        <f ca="1">IF(決済照合システム!$X$31="○","－",IF(INDIRECT("決済照合システム!O34")="","",INDIRECT("決済照合システム!O34")))</f>
        <v/>
      </c>
      <c r="J494" s="42"/>
      <c r="K494" s="38" t="s">
        <v>94</v>
      </c>
      <c r="L494" s="78" t="s">
        <v>751</v>
      </c>
      <c r="M494" s="79" t="s">
        <v>752</v>
      </c>
      <c r="N494" s="88" t="s">
        <v>605</v>
      </c>
      <c r="O494" s="81">
        <v>13</v>
      </c>
      <c r="P494" s="39" t="s">
        <v>122</v>
      </c>
      <c r="Q494" s="39" t="s">
        <v>86</v>
      </c>
      <c r="R494" s="39" t="s">
        <v>780</v>
      </c>
      <c r="S494" s="39" t="s">
        <v>807</v>
      </c>
      <c r="T494" s="39" t="s">
        <v>780</v>
      </c>
      <c r="U494" s="78" t="s">
        <v>781</v>
      </c>
      <c r="V494" s="43">
        <v>1</v>
      </c>
      <c r="W494" s="145"/>
    </row>
    <row r="495" spans="1:23" s="128" customFormat="1" ht="50.25" customHeight="1" x14ac:dyDescent="0.15">
      <c r="A495" s="143" t="s">
        <v>909</v>
      </c>
      <c r="B495" s="33">
        <f t="shared" si="7"/>
        <v>483</v>
      </c>
      <c r="C495" s="304" t="s">
        <v>554</v>
      </c>
      <c r="D495" s="34" t="s">
        <v>780</v>
      </c>
      <c r="E495" s="35" t="s">
        <v>809</v>
      </c>
      <c r="F495" s="80" t="s">
        <v>706</v>
      </c>
      <c r="G495" s="80">
        <v>1</v>
      </c>
      <c r="H495" s="296">
        <v>38</v>
      </c>
      <c r="I495" s="41" t="str">
        <f ca="1">IF(決済照合システム!$X$31="○","－",IF(INDIRECT("決済照合システム!O35")="","",INDIRECT("決済照合システム!O35")))</f>
        <v/>
      </c>
      <c r="J495" s="42"/>
      <c r="K495" s="38" t="s">
        <v>94</v>
      </c>
      <c r="L495" s="78" t="s">
        <v>751</v>
      </c>
      <c r="M495" s="79" t="s">
        <v>752</v>
      </c>
      <c r="N495" s="88"/>
      <c r="O495" s="81" t="s">
        <v>825</v>
      </c>
      <c r="P495" s="39" t="s">
        <v>122</v>
      </c>
      <c r="Q495" s="39" t="s">
        <v>86</v>
      </c>
      <c r="R495" s="39" t="s">
        <v>780</v>
      </c>
      <c r="S495" s="39" t="s">
        <v>807</v>
      </c>
      <c r="T495" s="39" t="s">
        <v>807</v>
      </c>
      <c r="U495" s="78" t="s">
        <v>817</v>
      </c>
      <c r="V495" s="43">
        <v>1</v>
      </c>
      <c r="W495" s="145"/>
    </row>
    <row r="496" spans="1:23" s="128" customFormat="1" ht="50.25" customHeight="1" x14ac:dyDescent="0.15">
      <c r="A496" s="143" t="s">
        <v>909</v>
      </c>
      <c r="B496" s="33">
        <f t="shared" si="7"/>
        <v>484</v>
      </c>
      <c r="C496" s="304" t="s">
        <v>1071</v>
      </c>
      <c r="D496" s="34" t="s">
        <v>780</v>
      </c>
      <c r="E496" s="35" t="s">
        <v>93</v>
      </c>
      <c r="F496" s="80" t="s">
        <v>706</v>
      </c>
      <c r="G496" s="80">
        <v>1</v>
      </c>
      <c r="H496" s="296">
        <v>39</v>
      </c>
      <c r="I496" s="41"/>
      <c r="J496" s="42"/>
      <c r="K496" s="38"/>
      <c r="L496" s="78"/>
      <c r="M496" s="79"/>
      <c r="N496" s="88"/>
      <c r="O496" s="81"/>
      <c r="P496" s="39" t="s">
        <v>122</v>
      </c>
      <c r="Q496" s="39" t="s">
        <v>86</v>
      </c>
      <c r="R496" s="39" t="s">
        <v>780</v>
      </c>
      <c r="S496" s="39" t="s">
        <v>807</v>
      </c>
      <c r="T496" s="39" t="s">
        <v>780</v>
      </c>
      <c r="U496" s="78" t="s">
        <v>781</v>
      </c>
      <c r="V496" s="43">
        <v>1</v>
      </c>
      <c r="W496" s="145"/>
    </row>
    <row r="497" spans="1:23" s="128" customFormat="1" ht="26.45" customHeight="1" x14ac:dyDescent="0.15">
      <c r="A497" s="143" t="s">
        <v>906</v>
      </c>
      <c r="B497" s="33">
        <f t="shared" si="7"/>
        <v>485</v>
      </c>
      <c r="C497" s="304" t="s">
        <v>555</v>
      </c>
      <c r="D497" s="34" t="s">
        <v>807</v>
      </c>
      <c r="E497" s="35" t="s">
        <v>809</v>
      </c>
      <c r="F497" s="80" t="s">
        <v>706</v>
      </c>
      <c r="G497" s="80">
        <v>1</v>
      </c>
      <c r="H497" s="296">
        <v>40</v>
      </c>
      <c r="I497" s="41" t="str">
        <f ca="1">IF(INDIRECT("決済照合システム!E39")="","",INDIRECT("決済照合システム!E39"))</f>
        <v/>
      </c>
      <c r="J497" s="42"/>
      <c r="K497" s="38" t="s">
        <v>94</v>
      </c>
      <c r="L497" s="80" t="s">
        <v>96</v>
      </c>
      <c r="M497" s="79" t="s">
        <v>826</v>
      </c>
      <c r="N497" s="88"/>
      <c r="O497" s="81" t="s">
        <v>825</v>
      </c>
      <c r="P497" s="39" t="s">
        <v>122</v>
      </c>
      <c r="Q497" s="39" t="s">
        <v>86</v>
      </c>
      <c r="R497" s="39" t="s">
        <v>806</v>
      </c>
      <c r="S497" s="39" t="s">
        <v>780</v>
      </c>
      <c r="T497" s="39" t="s">
        <v>807</v>
      </c>
      <c r="U497" s="78" t="s">
        <v>781</v>
      </c>
      <c r="V497" s="43">
        <v>1</v>
      </c>
      <c r="W497" s="145"/>
    </row>
    <row r="498" spans="1:23" s="128" customFormat="1" ht="26.45" customHeight="1" x14ac:dyDescent="0.15">
      <c r="A498" s="143" t="s">
        <v>906</v>
      </c>
      <c r="B498" s="33">
        <f t="shared" si="7"/>
        <v>486</v>
      </c>
      <c r="C498" s="304" t="s">
        <v>556</v>
      </c>
      <c r="D498" s="34" t="s">
        <v>780</v>
      </c>
      <c r="E498" s="35" t="s">
        <v>823</v>
      </c>
      <c r="F498" s="80" t="s">
        <v>706</v>
      </c>
      <c r="G498" s="80">
        <v>1</v>
      </c>
      <c r="H498" s="296">
        <v>41</v>
      </c>
      <c r="I498" s="41" t="str">
        <f ca="1">IF(INDIRECT("決済照合システム!E40")="","",INDIRECT("決済照合システム!E40"))</f>
        <v/>
      </c>
      <c r="J498" s="42"/>
      <c r="K498" s="38" t="s">
        <v>94</v>
      </c>
      <c r="L498" s="80" t="s">
        <v>96</v>
      </c>
      <c r="M498" s="79" t="s">
        <v>826</v>
      </c>
      <c r="N498" s="88"/>
      <c r="O498" s="81" t="s">
        <v>825</v>
      </c>
      <c r="P498" s="39" t="s">
        <v>122</v>
      </c>
      <c r="Q498" s="39" t="s">
        <v>86</v>
      </c>
      <c r="R498" s="39" t="s">
        <v>780</v>
      </c>
      <c r="S498" s="39" t="s">
        <v>780</v>
      </c>
      <c r="T498" s="39" t="s">
        <v>780</v>
      </c>
      <c r="U498" s="78" t="s">
        <v>781</v>
      </c>
      <c r="V498" s="43">
        <v>1</v>
      </c>
      <c r="W498" s="145"/>
    </row>
    <row r="499" spans="1:23" s="128" customFormat="1" ht="26.45" customHeight="1" x14ac:dyDescent="0.15">
      <c r="A499" s="143" t="s">
        <v>909</v>
      </c>
      <c r="B499" s="33">
        <f t="shared" si="7"/>
        <v>487</v>
      </c>
      <c r="C499" s="304" t="s">
        <v>557</v>
      </c>
      <c r="D499" s="34" t="s">
        <v>780</v>
      </c>
      <c r="E499" s="35" t="s">
        <v>823</v>
      </c>
      <c r="F499" s="80" t="s">
        <v>706</v>
      </c>
      <c r="G499" s="80">
        <v>1</v>
      </c>
      <c r="H499" s="296">
        <v>42</v>
      </c>
      <c r="I499" s="41" t="str">
        <f ca="1">IF(INDIRECT("決済照合システム!E41")="","",INDIRECT("決済照合システム!E41"))</f>
        <v/>
      </c>
      <c r="J499" s="42"/>
      <c r="K499" s="38" t="s">
        <v>94</v>
      </c>
      <c r="L499" s="78"/>
      <c r="M499" s="79" t="s">
        <v>815</v>
      </c>
      <c r="N499" s="88" t="s">
        <v>605</v>
      </c>
      <c r="O499" s="81">
        <v>13</v>
      </c>
      <c r="P499" s="39" t="s">
        <v>122</v>
      </c>
      <c r="Q499" s="39" t="s">
        <v>86</v>
      </c>
      <c r="R499" s="39" t="s">
        <v>806</v>
      </c>
      <c r="S499" s="39" t="s">
        <v>780</v>
      </c>
      <c r="T499" s="39" t="s">
        <v>807</v>
      </c>
      <c r="U499" s="78" t="s">
        <v>817</v>
      </c>
      <c r="V499" s="43">
        <v>1</v>
      </c>
      <c r="W499" s="145"/>
    </row>
    <row r="500" spans="1:23" s="128" customFormat="1" ht="26.45" customHeight="1" x14ac:dyDescent="0.15">
      <c r="A500" s="143" t="s">
        <v>906</v>
      </c>
      <c r="B500" s="33">
        <f t="shared" si="7"/>
        <v>488</v>
      </c>
      <c r="C500" s="304" t="s">
        <v>558</v>
      </c>
      <c r="D500" s="34" t="s">
        <v>806</v>
      </c>
      <c r="E500" s="35" t="s">
        <v>809</v>
      </c>
      <c r="F500" s="80" t="s">
        <v>706</v>
      </c>
      <c r="G500" s="80">
        <v>1</v>
      </c>
      <c r="H500" s="296">
        <v>43</v>
      </c>
      <c r="I500" s="41" t="str">
        <f ca="1">IF(INDIRECT("決済照合システム!E42")="","",INDIRECT("決済照合システム!E42"))</f>
        <v/>
      </c>
      <c r="J500" s="42"/>
      <c r="K500" s="38" t="s">
        <v>94</v>
      </c>
      <c r="L500" s="80" t="s">
        <v>96</v>
      </c>
      <c r="M500" s="79" t="s">
        <v>826</v>
      </c>
      <c r="N500" s="88"/>
      <c r="O500" s="81" t="s">
        <v>818</v>
      </c>
      <c r="P500" s="39" t="s">
        <v>122</v>
      </c>
      <c r="Q500" s="39" t="s">
        <v>86</v>
      </c>
      <c r="R500" s="39" t="s">
        <v>806</v>
      </c>
      <c r="S500" s="39" t="s">
        <v>806</v>
      </c>
      <c r="T500" s="39" t="s">
        <v>807</v>
      </c>
      <c r="U500" s="78" t="s">
        <v>817</v>
      </c>
      <c r="V500" s="43">
        <v>1</v>
      </c>
      <c r="W500" s="145"/>
    </row>
    <row r="501" spans="1:23" s="128" customFormat="1" ht="32.25" customHeight="1" x14ac:dyDescent="0.15">
      <c r="A501" s="143" t="s">
        <v>906</v>
      </c>
      <c r="B501" s="33">
        <f t="shared" si="7"/>
        <v>489</v>
      </c>
      <c r="C501" s="304" t="s">
        <v>1072</v>
      </c>
      <c r="D501" s="34" t="s">
        <v>806</v>
      </c>
      <c r="E501" s="35" t="s">
        <v>93</v>
      </c>
      <c r="F501" s="80" t="s">
        <v>706</v>
      </c>
      <c r="G501" s="80">
        <v>1</v>
      </c>
      <c r="H501" s="296">
        <v>44</v>
      </c>
      <c r="I501" s="41"/>
      <c r="J501" s="42"/>
      <c r="K501" s="38"/>
      <c r="L501" s="78"/>
      <c r="M501" s="79"/>
      <c r="N501" s="88"/>
      <c r="O501" s="81"/>
      <c r="P501" s="39" t="s">
        <v>122</v>
      </c>
      <c r="Q501" s="39" t="s">
        <v>86</v>
      </c>
      <c r="R501" s="39" t="s">
        <v>806</v>
      </c>
      <c r="S501" s="39" t="s">
        <v>780</v>
      </c>
      <c r="T501" s="39" t="s">
        <v>807</v>
      </c>
      <c r="U501" s="78" t="s">
        <v>817</v>
      </c>
      <c r="V501" s="43">
        <v>1</v>
      </c>
      <c r="W501" s="145"/>
    </row>
    <row r="502" spans="1:23" s="128" customFormat="1" ht="26.45" customHeight="1" x14ac:dyDescent="0.15">
      <c r="A502" s="143" t="s">
        <v>906</v>
      </c>
      <c r="B502" s="33">
        <f t="shared" si="7"/>
        <v>490</v>
      </c>
      <c r="C502" s="304" t="s">
        <v>559</v>
      </c>
      <c r="D502" s="34" t="s">
        <v>806</v>
      </c>
      <c r="E502" s="35" t="s">
        <v>823</v>
      </c>
      <c r="F502" s="80" t="s">
        <v>706</v>
      </c>
      <c r="G502" s="80">
        <v>1</v>
      </c>
      <c r="H502" s="296">
        <v>45</v>
      </c>
      <c r="I502" s="41" t="str">
        <f ca="1">IF(INDIRECT("決済照合システム!O39")="","",INDIRECT("決済照合システム!O39"))</f>
        <v/>
      </c>
      <c r="J502" s="42"/>
      <c r="K502" s="38" t="s">
        <v>94</v>
      </c>
      <c r="L502" s="80" t="s">
        <v>96</v>
      </c>
      <c r="M502" s="79" t="s">
        <v>801</v>
      </c>
      <c r="N502" s="88"/>
      <c r="O502" s="81" t="s">
        <v>825</v>
      </c>
      <c r="P502" s="39" t="s">
        <v>122</v>
      </c>
      <c r="Q502" s="39" t="s">
        <v>86</v>
      </c>
      <c r="R502" s="39" t="s">
        <v>780</v>
      </c>
      <c r="S502" s="39" t="s">
        <v>780</v>
      </c>
      <c r="T502" s="39" t="s">
        <v>807</v>
      </c>
      <c r="U502" s="78" t="s">
        <v>781</v>
      </c>
      <c r="V502" s="43">
        <v>1</v>
      </c>
      <c r="W502" s="145"/>
    </row>
    <row r="503" spans="1:23" s="128" customFormat="1" ht="26.45" customHeight="1" x14ac:dyDescent="0.15">
      <c r="A503" s="143" t="s">
        <v>909</v>
      </c>
      <c r="B503" s="33">
        <f t="shared" si="7"/>
        <v>491</v>
      </c>
      <c r="C503" s="304" t="s">
        <v>560</v>
      </c>
      <c r="D503" s="34" t="s">
        <v>807</v>
      </c>
      <c r="E503" s="35" t="s">
        <v>832</v>
      </c>
      <c r="F503" s="80" t="s">
        <v>706</v>
      </c>
      <c r="G503" s="80">
        <v>1</v>
      </c>
      <c r="H503" s="296">
        <v>46</v>
      </c>
      <c r="I503" s="41" t="str">
        <f ca="1">IF(INDIRECT("決済照合システム!O40")="","",INDIRECT("決済照合システム!O40"))</f>
        <v/>
      </c>
      <c r="J503" s="42"/>
      <c r="K503" s="38" t="s">
        <v>94</v>
      </c>
      <c r="L503" s="80" t="s">
        <v>96</v>
      </c>
      <c r="M503" s="79" t="s">
        <v>815</v>
      </c>
      <c r="N503" s="88"/>
      <c r="O503" s="81" t="s">
        <v>818</v>
      </c>
      <c r="P503" s="39" t="s">
        <v>122</v>
      </c>
      <c r="Q503" s="39" t="s">
        <v>86</v>
      </c>
      <c r="R503" s="39" t="s">
        <v>780</v>
      </c>
      <c r="S503" s="39" t="s">
        <v>807</v>
      </c>
      <c r="T503" s="39" t="s">
        <v>807</v>
      </c>
      <c r="U503" s="78" t="s">
        <v>808</v>
      </c>
      <c r="V503" s="43">
        <v>1</v>
      </c>
      <c r="W503" s="145"/>
    </row>
    <row r="504" spans="1:23" s="128" customFormat="1" ht="26.45" customHeight="1" x14ac:dyDescent="0.15">
      <c r="A504" s="143" t="s">
        <v>909</v>
      </c>
      <c r="B504" s="129">
        <f t="shared" si="7"/>
        <v>492</v>
      </c>
      <c r="C504" s="301" t="s">
        <v>561</v>
      </c>
      <c r="D504" s="34" t="s">
        <v>806</v>
      </c>
      <c r="E504" s="35" t="s">
        <v>809</v>
      </c>
      <c r="F504" s="80" t="s">
        <v>706</v>
      </c>
      <c r="G504" s="80">
        <v>1</v>
      </c>
      <c r="H504" s="296">
        <v>47</v>
      </c>
      <c r="I504" s="41" t="str">
        <f ca="1">IF(INDIRECT("決済照合システム!O41")="","",INDIRECT("決済照合システム!O41"))</f>
        <v/>
      </c>
      <c r="J504" s="42"/>
      <c r="K504" s="38" t="s">
        <v>94</v>
      </c>
      <c r="L504" s="78"/>
      <c r="M504" s="79" t="s">
        <v>815</v>
      </c>
      <c r="N504" s="88" t="s">
        <v>605</v>
      </c>
      <c r="O504" s="81">
        <v>13</v>
      </c>
      <c r="P504" s="39" t="s">
        <v>122</v>
      </c>
      <c r="Q504" s="39" t="s">
        <v>86</v>
      </c>
      <c r="R504" s="39" t="s">
        <v>806</v>
      </c>
      <c r="S504" s="39" t="s">
        <v>780</v>
      </c>
      <c r="T504" s="39" t="s">
        <v>807</v>
      </c>
      <c r="U504" s="78" t="s">
        <v>817</v>
      </c>
      <c r="V504" s="43">
        <v>1</v>
      </c>
      <c r="W504" s="145"/>
    </row>
    <row r="505" spans="1:23" s="128" customFormat="1" ht="26.45" customHeight="1" x14ac:dyDescent="0.15">
      <c r="A505" s="143" t="s">
        <v>906</v>
      </c>
      <c r="B505" s="129">
        <f t="shared" si="7"/>
        <v>493</v>
      </c>
      <c r="C505" s="301" t="s">
        <v>562</v>
      </c>
      <c r="D505" s="34" t="s">
        <v>807</v>
      </c>
      <c r="E505" s="35" t="s">
        <v>809</v>
      </c>
      <c r="F505" s="80" t="s">
        <v>706</v>
      </c>
      <c r="G505" s="80">
        <v>1</v>
      </c>
      <c r="H505" s="296">
        <v>48</v>
      </c>
      <c r="I505" s="41" t="str">
        <f ca="1">IF(INDIRECT("決済照合システム!O42")="","",INDIRECT("決済照合システム!O42"))</f>
        <v/>
      </c>
      <c r="J505" s="42"/>
      <c r="K505" s="38" t="s">
        <v>94</v>
      </c>
      <c r="L505" s="80" t="s">
        <v>96</v>
      </c>
      <c r="M505" s="79" t="s">
        <v>815</v>
      </c>
      <c r="N505" s="88"/>
      <c r="O505" s="81" t="s">
        <v>818</v>
      </c>
      <c r="P505" s="39" t="s">
        <v>122</v>
      </c>
      <c r="Q505" s="39" t="s">
        <v>86</v>
      </c>
      <c r="R505" s="39" t="s">
        <v>780</v>
      </c>
      <c r="S505" s="39" t="s">
        <v>807</v>
      </c>
      <c r="T505" s="39" t="s">
        <v>807</v>
      </c>
      <c r="U505" s="78" t="s">
        <v>817</v>
      </c>
      <c r="V505" s="43">
        <v>1</v>
      </c>
      <c r="W505" s="145"/>
    </row>
    <row r="506" spans="1:23" s="128" customFormat="1" ht="40.5" customHeight="1" x14ac:dyDescent="0.15">
      <c r="A506" s="143" t="s">
        <v>906</v>
      </c>
      <c r="B506" s="129">
        <f t="shared" si="7"/>
        <v>494</v>
      </c>
      <c r="C506" s="301" t="s">
        <v>1073</v>
      </c>
      <c r="D506" s="34" t="s">
        <v>807</v>
      </c>
      <c r="E506" s="35" t="s">
        <v>93</v>
      </c>
      <c r="F506" s="80" t="s">
        <v>706</v>
      </c>
      <c r="G506" s="80">
        <v>1</v>
      </c>
      <c r="H506" s="296">
        <v>49</v>
      </c>
      <c r="I506" s="41"/>
      <c r="J506" s="42"/>
      <c r="K506" s="38"/>
      <c r="L506" s="78"/>
      <c r="M506" s="79"/>
      <c r="N506" s="88"/>
      <c r="O506" s="81"/>
      <c r="P506" s="39" t="s">
        <v>122</v>
      </c>
      <c r="Q506" s="39" t="s">
        <v>86</v>
      </c>
      <c r="R506" s="39" t="s">
        <v>806</v>
      </c>
      <c r="S506" s="39" t="s">
        <v>780</v>
      </c>
      <c r="T506" s="39" t="s">
        <v>807</v>
      </c>
      <c r="U506" s="78" t="s">
        <v>817</v>
      </c>
      <c r="V506" s="43">
        <v>1</v>
      </c>
      <c r="W506" s="145"/>
    </row>
    <row r="507" spans="1:23" s="128" customFormat="1" ht="39" customHeight="1" x14ac:dyDescent="0.15">
      <c r="A507" s="143" t="s">
        <v>906</v>
      </c>
      <c r="B507" s="129">
        <f t="shared" si="7"/>
        <v>495</v>
      </c>
      <c r="C507" s="301" t="s">
        <v>567</v>
      </c>
      <c r="D507" s="34" t="s">
        <v>807</v>
      </c>
      <c r="E507" s="35" t="s">
        <v>832</v>
      </c>
      <c r="F507" s="80" t="s">
        <v>706</v>
      </c>
      <c r="G507" s="80">
        <v>1</v>
      </c>
      <c r="H507" s="296">
        <v>50</v>
      </c>
      <c r="I507" s="41" t="str">
        <f ca="1">IF(INDIRECT("決済照合システム!E47")="","",INDIRECT("決済照合システム!E47"))</f>
        <v/>
      </c>
      <c r="J507" s="42"/>
      <c r="K507" s="38" t="s">
        <v>94</v>
      </c>
      <c r="L507" s="80" t="s">
        <v>96</v>
      </c>
      <c r="M507" s="79" t="s">
        <v>815</v>
      </c>
      <c r="N507" s="88"/>
      <c r="O507" s="81" t="s">
        <v>818</v>
      </c>
      <c r="P507" s="39" t="s">
        <v>122</v>
      </c>
      <c r="Q507" s="39" t="s">
        <v>86</v>
      </c>
      <c r="R507" s="39" t="s">
        <v>807</v>
      </c>
      <c r="S507" s="39" t="s">
        <v>807</v>
      </c>
      <c r="T507" s="39" t="s">
        <v>780</v>
      </c>
      <c r="U507" s="78" t="s">
        <v>781</v>
      </c>
      <c r="V507" s="43">
        <v>1</v>
      </c>
      <c r="W507" s="145"/>
    </row>
    <row r="508" spans="1:23" s="128" customFormat="1" ht="26.45" customHeight="1" x14ac:dyDescent="0.15">
      <c r="A508" s="143" t="s">
        <v>906</v>
      </c>
      <c r="B508" s="129">
        <f t="shared" si="7"/>
        <v>496</v>
      </c>
      <c r="C508" s="301" t="s">
        <v>568</v>
      </c>
      <c r="D508" s="34" t="s">
        <v>807</v>
      </c>
      <c r="E508" s="35" t="s">
        <v>832</v>
      </c>
      <c r="F508" s="80" t="s">
        <v>706</v>
      </c>
      <c r="G508" s="80">
        <v>1</v>
      </c>
      <c r="H508" s="296">
        <v>51</v>
      </c>
      <c r="I508" s="41" t="str">
        <f ca="1">IF(INDIRECT("決済照合システム!E48")="","",INDIRECT("決済照合システム!E48"))</f>
        <v/>
      </c>
      <c r="J508" s="42"/>
      <c r="K508" s="38" t="s">
        <v>94</v>
      </c>
      <c r="L508" s="80" t="s">
        <v>96</v>
      </c>
      <c r="M508" s="79" t="s">
        <v>815</v>
      </c>
      <c r="N508" s="88"/>
      <c r="O508" s="81" t="s">
        <v>818</v>
      </c>
      <c r="P508" s="39" t="s">
        <v>122</v>
      </c>
      <c r="Q508" s="39" t="s">
        <v>86</v>
      </c>
      <c r="R508" s="39" t="s">
        <v>807</v>
      </c>
      <c r="S508" s="39" t="s">
        <v>780</v>
      </c>
      <c r="T508" s="39" t="s">
        <v>807</v>
      </c>
      <c r="U508" s="78" t="s">
        <v>817</v>
      </c>
      <c r="V508" s="43">
        <v>1</v>
      </c>
      <c r="W508" s="145"/>
    </row>
    <row r="509" spans="1:23" s="128" customFormat="1" ht="26.45" customHeight="1" x14ac:dyDescent="0.15">
      <c r="A509" s="143" t="s">
        <v>909</v>
      </c>
      <c r="B509" s="129">
        <f t="shared" si="7"/>
        <v>497</v>
      </c>
      <c r="C509" s="301" t="s">
        <v>569</v>
      </c>
      <c r="D509" s="34" t="s">
        <v>807</v>
      </c>
      <c r="E509" s="35" t="s">
        <v>809</v>
      </c>
      <c r="F509" s="80" t="s">
        <v>706</v>
      </c>
      <c r="G509" s="80">
        <v>1</v>
      </c>
      <c r="H509" s="296">
        <v>52</v>
      </c>
      <c r="I509" s="41" t="str">
        <f ca="1">IF(INDIRECT("決済照合システム!E49")="","",INDIRECT("決済照合システム!E49"))</f>
        <v/>
      </c>
      <c r="J509" s="42"/>
      <c r="K509" s="38" t="s">
        <v>94</v>
      </c>
      <c r="L509" s="78"/>
      <c r="M509" s="79" t="s">
        <v>815</v>
      </c>
      <c r="N509" s="88" t="s">
        <v>605</v>
      </c>
      <c r="O509" s="81">
        <v>13</v>
      </c>
      <c r="P509" s="39" t="s">
        <v>122</v>
      </c>
      <c r="Q509" s="39" t="s">
        <v>86</v>
      </c>
      <c r="R509" s="39" t="s">
        <v>807</v>
      </c>
      <c r="S509" s="39" t="s">
        <v>780</v>
      </c>
      <c r="T509" s="39" t="s">
        <v>807</v>
      </c>
      <c r="U509" s="78" t="s">
        <v>781</v>
      </c>
      <c r="V509" s="43">
        <v>1</v>
      </c>
      <c r="W509" s="145"/>
    </row>
    <row r="510" spans="1:23" s="128" customFormat="1" ht="26.45" customHeight="1" x14ac:dyDescent="0.15">
      <c r="A510" s="143" t="s">
        <v>909</v>
      </c>
      <c r="B510" s="129">
        <f t="shared" si="7"/>
        <v>498</v>
      </c>
      <c r="C510" s="301" t="s">
        <v>570</v>
      </c>
      <c r="D510" s="34" t="s">
        <v>806</v>
      </c>
      <c r="E510" s="35" t="s">
        <v>832</v>
      </c>
      <c r="F510" s="80" t="s">
        <v>706</v>
      </c>
      <c r="G510" s="80">
        <v>1</v>
      </c>
      <c r="H510" s="296">
        <v>53</v>
      </c>
      <c r="I510" s="41" t="str">
        <f ca="1">IF(INDIRECT("決済照合システム!E50")="","",INDIRECT("決済照合システム!E50"))</f>
        <v/>
      </c>
      <c r="J510" s="42"/>
      <c r="K510" s="38" t="s">
        <v>94</v>
      </c>
      <c r="L510" s="80" t="s">
        <v>96</v>
      </c>
      <c r="M510" s="79" t="s">
        <v>826</v>
      </c>
      <c r="N510" s="88"/>
      <c r="O510" s="81" t="s">
        <v>818</v>
      </c>
      <c r="P510" s="39" t="s">
        <v>122</v>
      </c>
      <c r="Q510" s="39" t="s">
        <v>86</v>
      </c>
      <c r="R510" s="39" t="s">
        <v>806</v>
      </c>
      <c r="S510" s="39" t="s">
        <v>807</v>
      </c>
      <c r="T510" s="39" t="s">
        <v>807</v>
      </c>
      <c r="U510" s="78" t="s">
        <v>808</v>
      </c>
      <c r="V510" s="43">
        <v>1</v>
      </c>
      <c r="W510" s="145"/>
    </row>
    <row r="511" spans="1:23" s="128" customFormat="1" ht="31.5" customHeight="1" x14ac:dyDescent="0.15">
      <c r="A511" s="143" t="s">
        <v>909</v>
      </c>
      <c r="B511" s="129">
        <f t="shared" si="7"/>
        <v>499</v>
      </c>
      <c r="C511" s="301" t="s">
        <v>1074</v>
      </c>
      <c r="D511" s="34" t="s">
        <v>806</v>
      </c>
      <c r="E511" s="35" t="s">
        <v>832</v>
      </c>
      <c r="F511" s="80" t="s">
        <v>706</v>
      </c>
      <c r="G511" s="80">
        <v>1</v>
      </c>
      <c r="H511" s="296">
        <v>54</v>
      </c>
      <c r="I511" s="41"/>
      <c r="J511" s="42"/>
      <c r="K511" s="38"/>
      <c r="L511" s="78"/>
      <c r="M511" s="79"/>
      <c r="N511" s="88"/>
      <c r="O511" s="81"/>
      <c r="P511" s="39" t="s">
        <v>122</v>
      </c>
      <c r="Q511" s="39" t="s">
        <v>86</v>
      </c>
      <c r="R511" s="39" t="s">
        <v>807</v>
      </c>
      <c r="S511" s="39" t="s">
        <v>780</v>
      </c>
      <c r="T511" s="39" t="s">
        <v>807</v>
      </c>
      <c r="U511" s="78" t="s">
        <v>781</v>
      </c>
      <c r="V511" s="43">
        <v>1</v>
      </c>
      <c r="W511" s="145"/>
    </row>
    <row r="512" spans="1:23" s="128" customFormat="1" ht="26.45" customHeight="1" x14ac:dyDescent="0.15">
      <c r="A512" s="143" t="s">
        <v>906</v>
      </c>
      <c r="B512" s="129">
        <f t="shared" si="7"/>
        <v>500</v>
      </c>
      <c r="C512" s="301" t="s">
        <v>571</v>
      </c>
      <c r="D512" s="34" t="s">
        <v>806</v>
      </c>
      <c r="E512" s="35" t="s">
        <v>823</v>
      </c>
      <c r="F512" s="80" t="s">
        <v>706</v>
      </c>
      <c r="G512" s="80">
        <v>1</v>
      </c>
      <c r="H512" s="296">
        <v>55</v>
      </c>
      <c r="I512" s="41" t="str">
        <f ca="1">IF(INDIRECT("決済照合システム!O47")="","",INDIRECT("決済照合システム!O47"))</f>
        <v/>
      </c>
      <c r="J512" s="42"/>
      <c r="K512" s="38" t="s">
        <v>94</v>
      </c>
      <c r="L512" s="80" t="s">
        <v>96</v>
      </c>
      <c r="M512" s="79" t="s">
        <v>815</v>
      </c>
      <c r="N512" s="88"/>
      <c r="O512" s="81" t="s">
        <v>802</v>
      </c>
      <c r="P512" s="39" t="s">
        <v>122</v>
      </c>
      <c r="Q512" s="39" t="s">
        <v>86</v>
      </c>
      <c r="R512" s="39" t="s">
        <v>780</v>
      </c>
      <c r="S512" s="39" t="s">
        <v>780</v>
      </c>
      <c r="T512" s="39" t="s">
        <v>806</v>
      </c>
      <c r="U512" s="78" t="s">
        <v>808</v>
      </c>
      <c r="V512" s="43">
        <v>1</v>
      </c>
      <c r="W512" s="145"/>
    </row>
    <row r="513" spans="1:23" s="128" customFormat="1" ht="26.45" customHeight="1" x14ac:dyDescent="0.15">
      <c r="A513" s="143" t="s">
        <v>909</v>
      </c>
      <c r="B513" s="129">
        <f t="shared" si="7"/>
        <v>501</v>
      </c>
      <c r="C513" s="301" t="s">
        <v>572</v>
      </c>
      <c r="D513" s="34" t="s">
        <v>780</v>
      </c>
      <c r="E513" s="35" t="s">
        <v>809</v>
      </c>
      <c r="F513" s="80" t="s">
        <v>706</v>
      </c>
      <c r="G513" s="80">
        <v>1</v>
      </c>
      <c r="H513" s="296">
        <v>56</v>
      </c>
      <c r="I513" s="41" t="str">
        <f ca="1">IF(INDIRECT("決済照合システム!O48")="","",INDIRECT("決済照合システム!O48"))</f>
        <v/>
      </c>
      <c r="J513" s="42"/>
      <c r="K513" s="38" t="s">
        <v>94</v>
      </c>
      <c r="L513" s="80" t="s">
        <v>96</v>
      </c>
      <c r="M513" s="79" t="s">
        <v>801</v>
      </c>
      <c r="N513" s="88"/>
      <c r="O513" s="81" t="s">
        <v>802</v>
      </c>
      <c r="P513" s="39" t="s">
        <v>122</v>
      </c>
      <c r="Q513" s="39" t="s">
        <v>86</v>
      </c>
      <c r="R513" s="39" t="s">
        <v>780</v>
      </c>
      <c r="S513" s="39" t="s">
        <v>807</v>
      </c>
      <c r="T513" s="39" t="s">
        <v>807</v>
      </c>
      <c r="U513" s="78" t="s">
        <v>817</v>
      </c>
      <c r="V513" s="43">
        <v>1</v>
      </c>
      <c r="W513" s="145"/>
    </row>
    <row r="514" spans="1:23" s="128" customFormat="1" ht="26.45" customHeight="1" x14ac:dyDescent="0.15">
      <c r="A514" s="143" t="s">
        <v>909</v>
      </c>
      <c r="B514" s="129">
        <f t="shared" si="7"/>
        <v>502</v>
      </c>
      <c r="C514" s="301" t="s">
        <v>573</v>
      </c>
      <c r="D514" s="34" t="s">
        <v>780</v>
      </c>
      <c r="E514" s="35" t="s">
        <v>823</v>
      </c>
      <c r="F514" s="80" t="s">
        <v>706</v>
      </c>
      <c r="G514" s="80">
        <v>1</v>
      </c>
      <c r="H514" s="296">
        <v>57</v>
      </c>
      <c r="I514" s="41" t="str">
        <f ca="1">IF(INDIRECT("決済照合システム!O49")="","",INDIRECT("決済照合システム!O49"))</f>
        <v/>
      </c>
      <c r="J514" s="42"/>
      <c r="K514" s="38" t="s">
        <v>94</v>
      </c>
      <c r="L514" s="78"/>
      <c r="M514" s="79" t="s">
        <v>801</v>
      </c>
      <c r="N514" s="88" t="s">
        <v>605</v>
      </c>
      <c r="O514" s="81">
        <v>13</v>
      </c>
      <c r="P514" s="39" t="s">
        <v>122</v>
      </c>
      <c r="Q514" s="39" t="s">
        <v>86</v>
      </c>
      <c r="R514" s="39" t="s">
        <v>807</v>
      </c>
      <c r="S514" s="39" t="s">
        <v>807</v>
      </c>
      <c r="T514" s="39" t="s">
        <v>807</v>
      </c>
      <c r="U514" s="78" t="s">
        <v>817</v>
      </c>
      <c r="V514" s="43">
        <v>1</v>
      </c>
      <c r="W514" s="145"/>
    </row>
    <row r="515" spans="1:23" s="128" customFormat="1" ht="26.45" customHeight="1" x14ac:dyDescent="0.15">
      <c r="A515" s="143" t="s">
        <v>906</v>
      </c>
      <c r="B515" s="129">
        <f t="shared" si="7"/>
        <v>503</v>
      </c>
      <c r="C515" s="301" t="s">
        <v>574</v>
      </c>
      <c r="D515" s="34" t="s">
        <v>807</v>
      </c>
      <c r="E515" s="35" t="s">
        <v>823</v>
      </c>
      <c r="F515" s="80" t="s">
        <v>706</v>
      </c>
      <c r="G515" s="80">
        <v>1</v>
      </c>
      <c r="H515" s="296">
        <v>58</v>
      </c>
      <c r="I515" s="41" t="str">
        <f ca="1">IF(INDIRECT("決済照合システム!O50")="","",INDIRECT("決済照合システム!O50"))</f>
        <v/>
      </c>
      <c r="J515" s="42"/>
      <c r="K515" s="38" t="s">
        <v>94</v>
      </c>
      <c r="L515" s="80" t="s">
        <v>96</v>
      </c>
      <c r="M515" s="79" t="s">
        <v>815</v>
      </c>
      <c r="N515" s="88"/>
      <c r="O515" s="81" t="s">
        <v>818</v>
      </c>
      <c r="P515" s="39" t="s">
        <v>122</v>
      </c>
      <c r="Q515" s="39" t="s">
        <v>86</v>
      </c>
      <c r="R515" s="39" t="s">
        <v>806</v>
      </c>
      <c r="S515" s="39" t="s">
        <v>780</v>
      </c>
      <c r="T515" s="39" t="s">
        <v>807</v>
      </c>
      <c r="U515" s="78" t="s">
        <v>808</v>
      </c>
      <c r="V515" s="43">
        <v>1</v>
      </c>
      <c r="W515" s="145"/>
    </row>
    <row r="516" spans="1:23" s="128" customFormat="1" ht="39" customHeight="1" x14ac:dyDescent="0.15">
      <c r="A516" s="143" t="s">
        <v>906</v>
      </c>
      <c r="B516" s="129">
        <f t="shared" si="7"/>
        <v>504</v>
      </c>
      <c r="C516" s="301" t="s">
        <v>1075</v>
      </c>
      <c r="D516" s="34" t="s">
        <v>807</v>
      </c>
      <c r="E516" s="35" t="s">
        <v>820</v>
      </c>
      <c r="F516" s="80" t="s">
        <v>706</v>
      </c>
      <c r="G516" s="80">
        <v>1</v>
      </c>
      <c r="H516" s="296">
        <v>59</v>
      </c>
      <c r="I516" s="41"/>
      <c r="J516" s="42"/>
      <c r="K516" s="38"/>
      <c r="L516" s="78"/>
      <c r="M516" s="79"/>
      <c r="N516" s="88"/>
      <c r="O516" s="81"/>
      <c r="P516" s="39" t="s">
        <v>122</v>
      </c>
      <c r="Q516" s="39" t="s">
        <v>86</v>
      </c>
      <c r="R516" s="39" t="s">
        <v>807</v>
      </c>
      <c r="S516" s="39" t="s">
        <v>807</v>
      </c>
      <c r="T516" s="39" t="s">
        <v>807</v>
      </c>
      <c r="U516" s="78" t="s">
        <v>817</v>
      </c>
      <c r="V516" s="43">
        <v>1</v>
      </c>
      <c r="W516" s="145"/>
    </row>
    <row r="517" spans="1:23" s="128" customFormat="1" ht="26.45" customHeight="1" x14ac:dyDescent="0.15">
      <c r="A517" s="143" t="s">
        <v>906</v>
      </c>
      <c r="B517" s="129">
        <f t="shared" si="7"/>
        <v>505</v>
      </c>
      <c r="C517" s="301" t="s">
        <v>575</v>
      </c>
      <c r="D517" s="34" t="s">
        <v>807</v>
      </c>
      <c r="E517" s="35" t="s">
        <v>809</v>
      </c>
      <c r="F517" s="80" t="s">
        <v>706</v>
      </c>
      <c r="G517" s="80">
        <v>1</v>
      </c>
      <c r="H517" s="296">
        <v>60</v>
      </c>
      <c r="I517" s="41" t="str">
        <f ca="1">IF(INDIRECT("決済照合システム!E54")="","",INDIRECT("決済照合システム!E54"))</f>
        <v/>
      </c>
      <c r="J517" s="42"/>
      <c r="K517" s="38" t="s">
        <v>94</v>
      </c>
      <c r="L517" s="80" t="s">
        <v>96</v>
      </c>
      <c r="M517" s="79" t="s">
        <v>815</v>
      </c>
      <c r="N517" s="88"/>
      <c r="O517" s="81" t="s">
        <v>818</v>
      </c>
      <c r="P517" s="39" t="s">
        <v>122</v>
      </c>
      <c r="Q517" s="39" t="s">
        <v>86</v>
      </c>
      <c r="R517" s="39" t="s">
        <v>806</v>
      </c>
      <c r="S517" s="39" t="s">
        <v>807</v>
      </c>
      <c r="T517" s="39" t="s">
        <v>807</v>
      </c>
      <c r="U517" s="78" t="s">
        <v>817</v>
      </c>
      <c r="V517" s="43">
        <v>1</v>
      </c>
      <c r="W517" s="145"/>
    </row>
    <row r="518" spans="1:23" s="128" customFormat="1" ht="26.45" customHeight="1" x14ac:dyDescent="0.15">
      <c r="A518" s="143" t="s">
        <v>908</v>
      </c>
      <c r="B518" s="129">
        <f t="shared" si="7"/>
        <v>506</v>
      </c>
      <c r="C518" s="301" t="s">
        <v>576</v>
      </c>
      <c r="D518" s="34" t="s">
        <v>806</v>
      </c>
      <c r="E518" s="35" t="s">
        <v>809</v>
      </c>
      <c r="F518" s="80" t="s">
        <v>706</v>
      </c>
      <c r="G518" s="80">
        <v>1</v>
      </c>
      <c r="H518" s="296">
        <v>61</v>
      </c>
      <c r="I518" s="41" t="str">
        <f ca="1">IF(INDIRECT("決済照合システム!E55")="","",INDIRECT("決済照合システム!E55"))</f>
        <v/>
      </c>
      <c r="J518" s="42"/>
      <c r="K518" s="38" t="s">
        <v>94</v>
      </c>
      <c r="L518" s="80" t="s">
        <v>96</v>
      </c>
      <c r="M518" s="79" t="s">
        <v>826</v>
      </c>
      <c r="N518" s="88"/>
      <c r="O518" s="81" t="s">
        <v>818</v>
      </c>
      <c r="P518" s="39" t="s">
        <v>122</v>
      </c>
      <c r="Q518" s="39" t="s">
        <v>86</v>
      </c>
      <c r="R518" s="39" t="s">
        <v>806</v>
      </c>
      <c r="S518" s="39" t="s">
        <v>807</v>
      </c>
      <c r="T518" s="39" t="s">
        <v>780</v>
      </c>
      <c r="U518" s="78" t="s">
        <v>817</v>
      </c>
      <c r="V518" s="43">
        <v>1</v>
      </c>
      <c r="W518" s="145"/>
    </row>
    <row r="519" spans="1:23" s="128" customFormat="1" ht="26.45" customHeight="1" x14ac:dyDescent="0.15">
      <c r="A519" s="143" t="s">
        <v>908</v>
      </c>
      <c r="B519" s="129">
        <f t="shared" si="7"/>
        <v>507</v>
      </c>
      <c r="C519" s="301" t="s">
        <v>577</v>
      </c>
      <c r="D519" s="34" t="s">
        <v>807</v>
      </c>
      <c r="E519" s="35" t="s">
        <v>809</v>
      </c>
      <c r="F519" s="80" t="s">
        <v>706</v>
      </c>
      <c r="G519" s="80">
        <v>1</v>
      </c>
      <c r="H519" s="296">
        <v>62</v>
      </c>
      <c r="I519" s="41" t="str">
        <f ca="1">IF(INDIRECT("決済照合システム!E56")="","",INDIRECT("決済照合システム!E56"))</f>
        <v/>
      </c>
      <c r="J519" s="42"/>
      <c r="K519" s="38" t="s">
        <v>94</v>
      </c>
      <c r="L519" s="78"/>
      <c r="M519" s="79" t="s">
        <v>801</v>
      </c>
      <c r="N519" s="88" t="s">
        <v>605</v>
      </c>
      <c r="O519" s="81">
        <v>13</v>
      </c>
      <c r="P519" s="39" t="s">
        <v>122</v>
      </c>
      <c r="Q519" s="39" t="s">
        <v>86</v>
      </c>
      <c r="R519" s="39" t="s">
        <v>807</v>
      </c>
      <c r="S519" s="39" t="s">
        <v>807</v>
      </c>
      <c r="T519" s="39" t="s">
        <v>807</v>
      </c>
      <c r="U519" s="78" t="s">
        <v>817</v>
      </c>
      <c r="V519" s="43">
        <v>1</v>
      </c>
      <c r="W519" s="145"/>
    </row>
    <row r="520" spans="1:23" s="128" customFormat="1" ht="26.45" customHeight="1" x14ac:dyDescent="0.15">
      <c r="A520" s="143" t="s">
        <v>906</v>
      </c>
      <c r="B520" s="129">
        <f t="shared" si="7"/>
        <v>508</v>
      </c>
      <c r="C520" s="301" t="s">
        <v>578</v>
      </c>
      <c r="D520" s="34" t="s">
        <v>807</v>
      </c>
      <c r="E520" s="35" t="s">
        <v>809</v>
      </c>
      <c r="F520" s="80" t="s">
        <v>706</v>
      </c>
      <c r="G520" s="80">
        <v>1</v>
      </c>
      <c r="H520" s="296">
        <v>63</v>
      </c>
      <c r="I520" s="41" t="str">
        <f ca="1">IF(INDIRECT("決済照合システム!E57")="","",INDIRECT("決済照合システム!E57"))</f>
        <v/>
      </c>
      <c r="J520" s="42"/>
      <c r="K520" s="38" t="s">
        <v>94</v>
      </c>
      <c r="L520" s="80" t="s">
        <v>96</v>
      </c>
      <c r="M520" s="79" t="s">
        <v>815</v>
      </c>
      <c r="N520" s="88"/>
      <c r="O520" s="81" t="s">
        <v>818</v>
      </c>
      <c r="P520" s="39" t="s">
        <v>122</v>
      </c>
      <c r="Q520" s="39" t="s">
        <v>86</v>
      </c>
      <c r="R520" s="39" t="s">
        <v>807</v>
      </c>
      <c r="S520" s="39" t="s">
        <v>780</v>
      </c>
      <c r="T520" s="39" t="s">
        <v>807</v>
      </c>
      <c r="U520" s="78" t="s">
        <v>817</v>
      </c>
      <c r="V520" s="43">
        <v>1</v>
      </c>
      <c r="W520" s="145"/>
    </row>
    <row r="521" spans="1:23" s="128" customFormat="1" ht="27" customHeight="1" x14ac:dyDescent="0.15">
      <c r="A521" s="143" t="s">
        <v>906</v>
      </c>
      <c r="B521" s="129">
        <f t="shared" si="7"/>
        <v>509</v>
      </c>
      <c r="C521" s="301" t="s">
        <v>1076</v>
      </c>
      <c r="D521" s="34" t="s">
        <v>807</v>
      </c>
      <c r="E521" s="35" t="s">
        <v>93</v>
      </c>
      <c r="F521" s="80" t="s">
        <v>706</v>
      </c>
      <c r="G521" s="80">
        <v>1</v>
      </c>
      <c r="H521" s="296">
        <v>64</v>
      </c>
      <c r="I521" s="41"/>
      <c r="J521" s="42"/>
      <c r="K521" s="38"/>
      <c r="L521" s="78"/>
      <c r="M521" s="79"/>
      <c r="N521" s="88"/>
      <c r="O521" s="81"/>
      <c r="P521" s="39" t="s">
        <v>122</v>
      </c>
      <c r="Q521" s="39" t="s">
        <v>86</v>
      </c>
      <c r="R521" s="39" t="s">
        <v>807</v>
      </c>
      <c r="S521" s="39" t="s">
        <v>807</v>
      </c>
      <c r="T521" s="39" t="s">
        <v>807</v>
      </c>
      <c r="U521" s="78" t="s">
        <v>817</v>
      </c>
      <c r="V521" s="43">
        <v>1</v>
      </c>
      <c r="W521" s="145"/>
    </row>
    <row r="522" spans="1:23" s="128" customFormat="1" ht="26.45" customHeight="1" x14ac:dyDescent="0.15">
      <c r="A522" s="143" t="s">
        <v>906</v>
      </c>
      <c r="B522" s="129">
        <f t="shared" si="7"/>
        <v>510</v>
      </c>
      <c r="C522" s="301" t="s">
        <v>579</v>
      </c>
      <c r="D522" s="34" t="s">
        <v>780</v>
      </c>
      <c r="E522" s="35" t="s">
        <v>809</v>
      </c>
      <c r="F522" s="80" t="s">
        <v>706</v>
      </c>
      <c r="G522" s="80">
        <v>1</v>
      </c>
      <c r="H522" s="296">
        <v>65</v>
      </c>
      <c r="I522" s="41" t="str">
        <f ca="1">IF(INDIRECT("決済照合システム!O54")="","",INDIRECT("決済照合システム!O54"))</f>
        <v/>
      </c>
      <c r="J522" s="42"/>
      <c r="K522" s="38" t="s">
        <v>94</v>
      </c>
      <c r="L522" s="80" t="s">
        <v>96</v>
      </c>
      <c r="M522" s="79" t="s">
        <v>815</v>
      </c>
      <c r="N522" s="88"/>
      <c r="O522" s="81" t="s">
        <v>802</v>
      </c>
      <c r="P522" s="39" t="s">
        <v>122</v>
      </c>
      <c r="Q522" s="39" t="s">
        <v>86</v>
      </c>
      <c r="R522" s="39" t="s">
        <v>780</v>
      </c>
      <c r="S522" s="39" t="s">
        <v>807</v>
      </c>
      <c r="T522" s="39" t="s">
        <v>807</v>
      </c>
      <c r="U522" s="78" t="s">
        <v>817</v>
      </c>
      <c r="V522" s="43">
        <v>1</v>
      </c>
      <c r="W522" s="145"/>
    </row>
    <row r="523" spans="1:23" s="128" customFormat="1" ht="26.45" customHeight="1" x14ac:dyDescent="0.15">
      <c r="A523" s="143" t="s">
        <v>906</v>
      </c>
      <c r="B523" s="129">
        <f t="shared" si="7"/>
        <v>511</v>
      </c>
      <c r="C523" s="301" t="s">
        <v>580</v>
      </c>
      <c r="D523" s="34" t="s">
        <v>807</v>
      </c>
      <c r="E523" s="35" t="s">
        <v>809</v>
      </c>
      <c r="F523" s="80" t="s">
        <v>706</v>
      </c>
      <c r="G523" s="80">
        <v>1</v>
      </c>
      <c r="H523" s="296">
        <v>66</v>
      </c>
      <c r="I523" s="41" t="str">
        <f ca="1">IF(INDIRECT("決済照合システム!O55")="","",INDIRECT("決済照合システム!O55"))</f>
        <v/>
      </c>
      <c r="J523" s="42"/>
      <c r="K523" s="38" t="s">
        <v>94</v>
      </c>
      <c r="L523" s="80" t="s">
        <v>96</v>
      </c>
      <c r="M523" s="79" t="s">
        <v>801</v>
      </c>
      <c r="N523" s="88"/>
      <c r="O523" s="81" t="s">
        <v>802</v>
      </c>
      <c r="P523" s="39" t="s">
        <v>122</v>
      </c>
      <c r="Q523" s="39" t="s">
        <v>86</v>
      </c>
      <c r="R523" s="39" t="s">
        <v>806</v>
      </c>
      <c r="S523" s="39" t="s">
        <v>780</v>
      </c>
      <c r="T523" s="39" t="s">
        <v>780</v>
      </c>
      <c r="U523" s="78" t="s">
        <v>781</v>
      </c>
      <c r="V523" s="43">
        <v>1</v>
      </c>
      <c r="W523" s="145"/>
    </row>
    <row r="524" spans="1:23" s="128" customFormat="1" ht="26.45" customHeight="1" x14ac:dyDescent="0.15">
      <c r="A524" s="143" t="s">
        <v>908</v>
      </c>
      <c r="B524" s="129">
        <f t="shared" si="7"/>
        <v>512</v>
      </c>
      <c r="C524" s="301" t="s">
        <v>581</v>
      </c>
      <c r="D524" s="34" t="s">
        <v>807</v>
      </c>
      <c r="E524" s="35" t="s">
        <v>823</v>
      </c>
      <c r="F524" s="80" t="s">
        <v>706</v>
      </c>
      <c r="G524" s="80">
        <v>1</v>
      </c>
      <c r="H524" s="296">
        <v>67</v>
      </c>
      <c r="I524" s="41" t="str">
        <f ca="1">IF(INDIRECT("決済照合システム!O56")="","",INDIRECT("決済照合システム!O56"))</f>
        <v/>
      </c>
      <c r="J524" s="42"/>
      <c r="K524" s="38" t="s">
        <v>94</v>
      </c>
      <c r="L524" s="78"/>
      <c r="M524" s="79" t="s">
        <v>815</v>
      </c>
      <c r="N524" s="88" t="s">
        <v>605</v>
      </c>
      <c r="O524" s="81">
        <v>13</v>
      </c>
      <c r="P524" s="39" t="s">
        <v>122</v>
      </c>
      <c r="Q524" s="39" t="s">
        <v>86</v>
      </c>
      <c r="R524" s="39" t="s">
        <v>780</v>
      </c>
      <c r="S524" s="39" t="s">
        <v>806</v>
      </c>
      <c r="T524" s="39" t="s">
        <v>806</v>
      </c>
      <c r="U524" s="78" t="s">
        <v>817</v>
      </c>
      <c r="V524" s="43">
        <v>1</v>
      </c>
      <c r="W524" s="145"/>
    </row>
    <row r="525" spans="1:23" s="128" customFormat="1" ht="26.45" customHeight="1" x14ac:dyDescent="0.15">
      <c r="A525" s="143" t="s">
        <v>909</v>
      </c>
      <c r="B525" s="129">
        <f t="shared" si="7"/>
        <v>513</v>
      </c>
      <c r="C525" s="301" t="s">
        <v>582</v>
      </c>
      <c r="D525" s="34" t="s">
        <v>807</v>
      </c>
      <c r="E525" s="35" t="s">
        <v>809</v>
      </c>
      <c r="F525" s="80" t="s">
        <v>706</v>
      </c>
      <c r="G525" s="80">
        <v>1</v>
      </c>
      <c r="H525" s="296">
        <v>68</v>
      </c>
      <c r="I525" s="41" t="str">
        <f ca="1">IF(INDIRECT("決済照合システム!O57")="","",INDIRECT("決済照合システム!O57"))</f>
        <v/>
      </c>
      <c r="J525" s="42"/>
      <c r="K525" s="38" t="s">
        <v>94</v>
      </c>
      <c r="L525" s="80" t="s">
        <v>96</v>
      </c>
      <c r="M525" s="79" t="s">
        <v>801</v>
      </c>
      <c r="N525" s="88"/>
      <c r="O525" s="81" t="s">
        <v>825</v>
      </c>
      <c r="P525" s="39" t="s">
        <v>122</v>
      </c>
      <c r="Q525" s="39" t="s">
        <v>86</v>
      </c>
      <c r="R525" s="39" t="s">
        <v>780</v>
      </c>
      <c r="S525" s="39" t="s">
        <v>807</v>
      </c>
      <c r="T525" s="39" t="s">
        <v>780</v>
      </c>
      <c r="U525" s="78" t="s">
        <v>808</v>
      </c>
      <c r="V525" s="43">
        <v>1</v>
      </c>
      <c r="W525" s="145"/>
    </row>
    <row r="526" spans="1:23" s="128" customFormat="1" ht="32.25" customHeight="1" x14ac:dyDescent="0.15">
      <c r="A526" s="143" t="s">
        <v>909</v>
      </c>
      <c r="B526" s="129">
        <f t="shared" si="7"/>
        <v>514</v>
      </c>
      <c r="C526" s="301" t="s">
        <v>1077</v>
      </c>
      <c r="D526" s="34" t="s">
        <v>807</v>
      </c>
      <c r="E526" s="35" t="s">
        <v>93</v>
      </c>
      <c r="F526" s="80" t="s">
        <v>706</v>
      </c>
      <c r="G526" s="80">
        <v>1</v>
      </c>
      <c r="H526" s="296">
        <v>69</v>
      </c>
      <c r="I526" s="41"/>
      <c r="J526" s="42"/>
      <c r="K526" s="38"/>
      <c r="L526" s="78"/>
      <c r="M526" s="79"/>
      <c r="N526" s="88"/>
      <c r="O526" s="81"/>
      <c r="P526" s="39" t="s">
        <v>122</v>
      </c>
      <c r="Q526" s="39" t="s">
        <v>86</v>
      </c>
      <c r="R526" s="39" t="s">
        <v>780</v>
      </c>
      <c r="S526" s="39" t="s">
        <v>806</v>
      </c>
      <c r="T526" s="39" t="s">
        <v>806</v>
      </c>
      <c r="U526" s="78" t="s">
        <v>817</v>
      </c>
      <c r="V526" s="43">
        <v>1</v>
      </c>
      <c r="W526" s="145"/>
    </row>
    <row r="527" spans="1:23" s="128" customFormat="1" ht="26.45" customHeight="1" x14ac:dyDescent="0.15">
      <c r="A527" s="143" t="s">
        <v>906</v>
      </c>
      <c r="B527" s="129">
        <f t="shared" si="7"/>
        <v>515</v>
      </c>
      <c r="C527" s="301" t="s">
        <v>583</v>
      </c>
      <c r="D527" s="34" t="s">
        <v>780</v>
      </c>
      <c r="E527" s="35" t="s">
        <v>823</v>
      </c>
      <c r="F527" s="80" t="s">
        <v>706</v>
      </c>
      <c r="G527" s="80">
        <v>1</v>
      </c>
      <c r="H527" s="296">
        <v>70</v>
      </c>
      <c r="I527" s="41" t="str">
        <f ca="1">IF(INDIRECT("決済照合システム!E62")="","",INDIRECT("決済照合システム!E62"))</f>
        <v/>
      </c>
      <c r="J527" s="42"/>
      <c r="K527" s="38" t="s">
        <v>94</v>
      </c>
      <c r="L527" s="80" t="s">
        <v>96</v>
      </c>
      <c r="M527" s="79" t="s">
        <v>801</v>
      </c>
      <c r="N527" s="88"/>
      <c r="O527" s="81" t="s">
        <v>825</v>
      </c>
      <c r="P527" s="39" t="s">
        <v>122</v>
      </c>
      <c r="Q527" s="39" t="s">
        <v>86</v>
      </c>
      <c r="R527" s="39" t="s">
        <v>807</v>
      </c>
      <c r="S527" s="39" t="s">
        <v>807</v>
      </c>
      <c r="T527" s="39" t="s">
        <v>780</v>
      </c>
      <c r="U527" s="78" t="s">
        <v>808</v>
      </c>
      <c r="V527" s="43">
        <v>1</v>
      </c>
      <c r="W527" s="145"/>
    </row>
    <row r="528" spans="1:23" s="128" customFormat="1" ht="26.45" customHeight="1" x14ac:dyDescent="0.15">
      <c r="A528" s="143" t="s">
        <v>906</v>
      </c>
      <c r="B528" s="129">
        <f t="shared" si="7"/>
        <v>516</v>
      </c>
      <c r="C528" s="301" t="s">
        <v>584</v>
      </c>
      <c r="D528" s="34" t="s">
        <v>807</v>
      </c>
      <c r="E528" s="35" t="s">
        <v>809</v>
      </c>
      <c r="F528" s="80" t="s">
        <v>706</v>
      </c>
      <c r="G528" s="80">
        <v>1</v>
      </c>
      <c r="H528" s="296">
        <v>71</v>
      </c>
      <c r="I528" s="41" t="str">
        <f ca="1">IF(INDIRECT("決済照合システム!E63")="","",INDIRECT("決済照合システム!E63"))</f>
        <v/>
      </c>
      <c r="J528" s="42"/>
      <c r="K528" s="38" t="s">
        <v>94</v>
      </c>
      <c r="L528" s="80" t="s">
        <v>96</v>
      </c>
      <c r="M528" s="79" t="s">
        <v>801</v>
      </c>
      <c r="N528" s="88"/>
      <c r="O528" s="81" t="s">
        <v>802</v>
      </c>
      <c r="P528" s="39" t="s">
        <v>122</v>
      </c>
      <c r="Q528" s="39" t="s">
        <v>86</v>
      </c>
      <c r="R528" s="39" t="s">
        <v>807</v>
      </c>
      <c r="S528" s="39" t="s">
        <v>807</v>
      </c>
      <c r="T528" s="39" t="s">
        <v>780</v>
      </c>
      <c r="U528" s="78" t="s">
        <v>781</v>
      </c>
      <c r="V528" s="43">
        <v>1</v>
      </c>
      <c r="W528" s="145"/>
    </row>
    <row r="529" spans="1:23" s="128" customFormat="1" ht="26.45" customHeight="1" x14ac:dyDescent="0.15">
      <c r="A529" s="143" t="s">
        <v>908</v>
      </c>
      <c r="B529" s="129">
        <f t="shared" si="7"/>
        <v>517</v>
      </c>
      <c r="C529" s="301" t="s">
        <v>585</v>
      </c>
      <c r="D529" s="34" t="s">
        <v>807</v>
      </c>
      <c r="E529" s="35" t="s">
        <v>809</v>
      </c>
      <c r="F529" s="80" t="s">
        <v>706</v>
      </c>
      <c r="G529" s="80">
        <v>1</v>
      </c>
      <c r="H529" s="296">
        <v>72</v>
      </c>
      <c r="I529" s="41" t="str">
        <f ca="1">IF(INDIRECT("決済照合システム!E64")="","",INDIRECT("決済照合システム!E64"))</f>
        <v/>
      </c>
      <c r="J529" s="42"/>
      <c r="K529" s="38" t="s">
        <v>94</v>
      </c>
      <c r="L529" s="78"/>
      <c r="M529" s="79" t="s">
        <v>801</v>
      </c>
      <c r="N529" s="88" t="s">
        <v>605</v>
      </c>
      <c r="O529" s="81">
        <v>13</v>
      </c>
      <c r="P529" s="39" t="s">
        <v>122</v>
      </c>
      <c r="Q529" s="39" t="s">
        <v>86</v>
      </c>
      <c r="R529" s="39" t="s">
        <v>807</v>
      </c>
      <c r="S529" s="39" t="s">
        <v>780</v>
      </c>
      <c r="T529" s="39" t="s">
        <v>807</v>
      </c>
      <c r="U529" s="78" t="s">
        <v>781</v>
      </c>
      <c r="V529" s="43">
        <v>1</v>
      </c>
      <c r="W529" s="145"/>
    </row>
    <row r="530" spans="1:23" s="128" customFormat="1" ht="26.45" customHeight="1" x14ac:dyDescent="0.15">
      <c r="A530" s="143" t="s">
        <v>909</v>
      </c>
      <c r="B530" s="129">
        <f t="shared" si="7"/>
        <v>518</v>
      </c>
      <c r="C530" s="301" t="s">
        <v>586</v>
      </c>
      <c r="D530" s="34" t="s">
        <v>807</v>
      </c>
      <c r="E530" s="35" t="s">
        <v>809</v>
      </c>
      <c r="F530" s="80" t="s">
        <v>706</v>
      </c>
      <c r="G530" s="80">
        <v>1</v>
      </c>
      <c r="H530" s="296">
        <v>73</v>
      </c>
      <c r="I530" s="41" t="str">
        <f ca="1">IF(INDIRECT("決済照合システム!E65")="","",INDIRECT("決済照合システム!E65"))</f>
        <v/>
      </c>
      <c r="J530" s="42"/>
      <c r="K530" s="38" t="s">
        <v>94</v>
      </c>
      <c r="L530" s="80" t="s">
        <v>96</v>
      </c>
      <c r="M530" s="79" t="s">
        <v>801</v>
      </c>
      <c r="N530" s="88"/>
      <c r="O530" s="81" t="s">
        <v>818</v>
      </c>
      <c r="P530" s="39" t="s">
        <v>122</v>
      </c>
      <c r="Q530" s="39" t="s">
        <v>86</v>
      </c>
      <c r="R530" s="39" t="s">
        <v>780</v>
      </c>
      <c r="S530" s="39" t="s">
        <v>806</v>
      </c>
      <c r="T530" s="39" t="s">
        <v>780</v>
      </c>
      <c r="U530" s="78" t="s">
        <v>817</v>
      </c>
      <c r="V530" s="43">
        <v>1</v>
      </c>
      <c r="W530" s="145"/>
    </row>
    <row r="531" spans="1:23" s="128" customFormat="1" ht="27.75" customHeight="1" x14ac:dyDescent="0.15">
      <c r="A531" s="143" t="s">
        <v>909</v>
      </c>
      <c r="B531" s="129">
        <f t="shared" si="7"/>
        <v>519</v>
      </c>
      <c r="C531" s="301" t="s">
        <v>1078</v>
      </c>
      <c r="D531" s="34" t="s">
        <v>807</v>
      </c>
      <c r="E531" s="35" t="s">
        <v>93</v>
      </c>
      <c r="F531" s="80" t="s">
        <v>706</v>
      </c>
      <c r="G531" s="80">
        <v>1</v>
      </c>
      <c r="H531" s="296">
        <v>74</v>
      </c>
      <c r="I531" s="41"/>
      <c r="J531" s="42"/>
      <c r="K531" s="38"/>
      <c r="L531" s="78"/>
      <c r="M531" s="79"/>
      <c r="N531" s="88"/>
      <c r="O531" s="81"/>
      <c r="P531" s="39" t="s">
        <v>122</v>
      </c>
      <c r="Q531" s="39" t="s">
        <v>86</v>
      </c>
      <c r="R531" s="39" t="s">
        <v>807</v>
      </c>
      <c r="S531" s="39" t="s">
        <v>780</v>
      </c>
      <c r="T531" s="39" t="s">
        <v>807</v>
      </c>
      <c r="U531" s="78" t="s">
        <v>781</v>
      </c>
      <c r="V531" s="43">
        <v>1</v>
      </c>
      <c r="W531" s="145"/>
    </row>
    <row r="532" spans="1:23" s="128" customFormat="1" ht="26.45" customHeight="1" x14ac:dyDescent="0.15">
      <c r="A532" s="143" t="s">
        <v>906</v>
      </c>
      <c r="B532" s="129">
        <f t="shared" si="7"/>
        <v>520</v>
      </c>
      <c r="C532" s="301" t="s">
        <v>587</v>
      </c>
      <c r="D532" s="34" t="s">
        <v>806</v>
      </c>
      <c r="E532" s="35" t="s">
        <v>809</v>
      </c>
      <c r="F532" s="80" t="s">
        <v>706</v>
      </c>
      <c r="G532" s="80">
        <v>1</v>
      </c>
      <c r="H532" s="296">
        <v>75</v>
      </c>
      <c r="I532" s="41" t="str">
        <f ca="1">IF(INDIRECT("決済照合システム!O62")="","",INDIRECT("決済照合システム!O62"))</f>
        <v/>
      </c>
      <c r="J532" s="42"/>
      <c r="K532" s="38" t="s">
        <v>94</v>
      </c>
      <c r="L532" s="80" t="s">
        <v>96</v>
      </c>
      <c r="M532" s="79" t="s">
        <v>826</v>
      </c>
      <c r="N532" s="88"/>
      <c r="O532" s="81" t="s">
        <v>818</v>
      </c>
      <c r="P532" s="39" t="s">
        <v>122</v>
      </c>
      <c r="Q532" s="39" t="s">
        <v>86</v>
      </c>
      <c r="R532" s="39" t="s">
        <v>780</v>
      </c>
      <c r="S532" s="39" t="s">
        <v>780</v>
      </c>
      <c r="T532" s="39" t="s">
        <v>806</v>
      </c>
      <c r="U532" s="78" t="s">
        <v>808</v>
      </c>
      <c r="V532" s="43">
        <v>1</v>
      </c>
      <c r="W532" s="145"/>
    </row>
    <row r="533" spans="1:23" s="128" customFormat="1" ht="26.45" customHeight="1" x14ac:dyDescent="0.15">
      <c r="A533" s="143" t="s">
        <v>909</v>
      </c>
      <c r="B533" s="129">
        <f t="shared" si="7"/>
        <v>521</v>
      </c>
      <c r="C533" s="301" t="s">
        <v>588</v>
      </c>
      <c r="D533" s="34" t="s">
        <v>780</v>
      </c>
      <c r="E533" s="35" t="s">
        <v>809</v>
      </c>
      <c r="F533" s="80" t="s">
        <v>706</v>
      </c>
      <c r="G533" s="80">
        <v>1</v>
      </c>
      <c r="H533" s="296">
        <v>76</v>
      </c>
      <c r="I533" s="41" t="str">
        <f ca="1">IF(INDIRECT("決済照合システム!O63")="","",INDIRECT("決済照合システム!O63"))</f>
        <v/>
      </c>
      <c r="J533" s="42"/>
      <c r="K533" s="38" t="s">
        <v>94</v>
      </c>
      <c r="L533" s="80" t="s">
        <v>96</v>
      </c>
      <c r="M533" s="79" t="s">
        <v>815</v>
      </c>
      <c r="N533" s="88"/>
      <c r="O533" s="81" t="s">
        <v>818</v>
      </c>
      <c r="P533" s="39" t="s">
        <v>122</v>
      </c>
      <c r="Q533" s="39" t="s">
        <v>86</v>
      </c>
      <c r="R533" s="39" t="s">
        <v>780</v>
      </c>
      <c r="S533" s="39" t="s">
        <v>807</v>
      </c>
      <c r="T533" s="39" t="s">
        <v>780</v>
      </c>
      <c r="U533" s="78" t="s">
        <v>781</v>
      </c>
      <c r="V533" s="43">
        <v>1</v>
      </c>
      <c r="W533" s="145"/>
    </row>
    <row r="534" spans="1:23" s="128" customFormat="1" ht="26.45" customHeight="1" x14ac:dyDescent="0.15">
      <c r="A534" s="143" t="s">
        <v>909</v>
      </c>
      <c r="B534" s="129">
        <f t="shared" si="7"/>
        <v>522</v>
      </c>
      <c r="C534" s="301" t="s">
        <v>589</v>
      </c>
      <c r="D534" s="34" t="s">
        <v>780</v>
      </c>
      <c r="E534" s="35" t="s">
        <v>809</v>
      </c>
      <c r="F534" s="80" t="s">
        <v>706</v>
      </c>
      <c r="G534" s="80">
        <v>1</v>
      </c>
      <c r="H534" s="296">
        <v>77</v>
      </c>
      <c r="I534" s="41" t="str">
        <f ca="1">IF(INDIRECT("決済照合システム!O64")="","",INDIRECT("決済照合システム!O64"))</f>
        <v/>
      </c>
      <c r="J534" s="42"/>
      <c r="K534" s="38" t="s">
        <v>94</v>
      </c>
      <c r="L534" s="78"/>
      <c r="M534" s="79" t="s">
        <v>815</v>
      </c>
      <c r="N534" s="88" t="s">
        <v>605</v>
      </c>
      <c r="O534" s="81">
        <v>13</v>
      </c>
      <c r="P534" s="39" t="s">
        <v>122</v>
      </c>
      <c r="Q534" s="39" t="s">
        <v>86</v>
      </c>
      <c r="R534" s="39" t="s">
        <v>807</v>
      </c>
      <c r="S534" s="39" t="s">
        <v>807</v>
      </c>
      <c r="T534" s="39" t="s">
        <v>807</v>
      </c>
      <c r="U534" s="78" t="s">
        <v>817</v>
      </c>
      <c r="V534" s="43">
        <v>1</v>
      </c>
      <c r="W534" s="145"/>
    </row>
    <row r="535" spans="1:23" s="128" customFormat="1" ht="26.45" customHeight="1" x14ac:dyDescent="0.15">
      <c r="A535" s="143" t="s">
        <v>906</v>
      </c>
      <c r="B535" s="129">
        <f t="shared" si="7"/>
        <v>523</v>
      </c>
      <c r="C535" s="301" t="s">
        <v>590</v>
      </c>
      <c r="D535" s="34" t="s">
        <v>780</v>
      </c>
      <c r="E535" s="35" t="s">
        <v>809</v>
      </c>
      <c r="F535" s="80" t="s">
        <v>706</v>
      </c>
      <c r="G535" s="80">
        <v>1</v>
      </c>
      <c r="H535" s="296">
        <v>78</v>
      </c>
      <c r="I535" s="41" t="str">
        <f ca="1">IF(INDIRECT("決済照合システム!O65")="","",INDIRECT("決済照合システム!O65"))</f>
        <v/>
      </c>
      <c r="J535" s="42"/>
      <c r="K535" s="38" t="s">
        <v>94</v>
      </c>
      <c r="L535" s="80" t="s">
        <v>96</v>
      </c>
      <c r="M535" s="79" t="s">
        <v>815</v>
      </c>
      <c r="N535" s="88"/>
      <c r="O535" s="81" t="s">
        <v>818</v>
      </c>
      <c r="P535" s="39" t="s">
        <v>122</v>
      </c>
      <c r="Q535" s="39" t="s">
        <v>86</v>
      </c>
      <c r="R535" s="39" t="s">
        <v>780</v>
      </c>
      <c r="S535" s="39" t="s">
        <v>807</v>
      </c>
      <c r="T535" s="39" t="s">
        <v>806</v>
      </c>
      <c r="U535" s="78" t="s">
        <v>817</v>
      </c>
      <c r="V535" s="43">
        <v>1</v>
      </c>
      <c r="W535" s="145"/>
    </row>
    <row r="536" spans="1:23" s="128" customFormat="1" ht="34.5" customHeight="1" x14ac:dyDescent="0.15">
      <c r="A536" s="143" t="s">
        <v>906</v>
      </c>
      <c r="B536" s="129">
        <f t="shared" si="7"/>
        <v>524</v>
      </c>
      <c r="C536" s="301" t="s">
        <v>1079</v>
      </c>
      <c r="D536" s="34" t="s">
        <v>780</v>
      </c>
      <c r="E536" s="35" t="s">
        <v>93</v>
      </c>
      <c r="F536" s="80" t="s">
        <v>706</v>
      </c>
      <c r="G536" s="80">
        <v>1</v>
      </c>
      <c r="H536" s="296">
        <v>79</v>
      </c>
      <c r="I536" s="41"/>
      <c r="J536" s="42"/>
      <c r="K536" s="38"/>
      <c r="L536" s="78"/>
      <c r="M536" s="79"/>
      <c r="N536" s="88"/>
      <c r="O536" s="81"/>
      <c r="P536" s="39" t="s">
        <v>122</v>
      </c>
      <c r="Q536" s="39" t="s">
        <v>86</v>
      </c>
      <c r="R536" s="39" t="s">
        <v>807</v>
      </c>
      <c r="S536" s="39" t="s">
        <v>807</v>
      </c>
      <c r="T536" s="39" t="s">
        <v>807</v>
      </c>
      <c r="U536" s="78" t="s">
        <v>817</v>
      </c>
      <c r="V536" s="43">
        <v>1</v>
      </c>
      <c r="W536" s="145"/>
    </row>
    <row r="537" spans="1:23" s="128" customFormat="1" ht="26.45" customHeight="1" x14ac:dyDescent="0.15">
      <c r="A537" s="143" t="s">
        <v>906</v>
      </c>
      <c r="B537" s="129">
        <f t="shared" si="7"/>
        <v>525</v>
      </c>
      <c r="C537" s="301" t="s">
        <v>591</v>
      </c>
      <c r="D537" s="34" t="s">
        <v>807</v>
      </c>
      <c r="E537" s="35" t="s">
        <v>809</v>
      </c>
      <c r="F537" s="80" t="s">
        <v>706</v>
      </c>
      <c r="G537" s="80">
        <v>1</v>
      </c>
      <c r="H537" s="296">
        <v>80</v>
      </c>
      <c r="I537" s="41" t="str">
        <f ca="1">IF(INDIRECT("決済照合システム!E69")="","",INDIRECT("決済照合システム!E69"))</f>
        <v/>
      </c>
      <c r="J537" s="42"/>
      <c r="K537" s="38" t="s">
        <v>94</v>
      </c>
      <c r="L537" s="80" t="s">
        <v>96</v>
      </c>
      <c r="M537" s="79" t="s">
        <v>815</v>
      </c>
      <c r="N537" s="88"/>
      <c r="O537" s="81" t="s">
        <v>818</v>
      </c>
      <c r="P537" s="39" t="s">
        <v>122</v>
      </c>
      <c r="Q537" s="39" t="s">
        <v>86</v>
      </c>
      <c r="R537" s="39" t="s">
        <v>807</v>
      </c>
      <c r="S537" s="39" t="s">
        <v>780</v>
      </c>
      <c r="T537" s="39" t="s">
        <v>780</v>
      </c>
      <c r="U537" s="78" t="s">
        <v>817</v>
      </c>
      <c r="V537" s="43">
        <v>1</v>
      </c>
      <c r="W537" s="145"/>
    </row>
    <row r="538" spans="1:23" s="128" customFormat="1" ht="26.45" customHeight="1" x14ac:dyDescent="0.15">
      <c r="A538" s="143" t="s">
        <v>906</v>
      </c>
      <c r="B538" s="129">
        <f t="shared" si="7"/>
        <v>526</v>
      </c>
      <c r="C538" s="301" t="s">
        <v>592</v>
      </c>
      <c r="D538" s="34" t="s">
        <v>807</v>
      </c>
      <c r="E538" s="35" t="s">
        <v>823</v>
      </c>
      <c r="F538" s="80" t="s">
        <v>706</v>
      </c>
      <c r="G538" s="80">
        <v>1</v>
      </c>
      <c r="H538" s="296">
        <v>81</v>
      </c>
      <c r="I538" s="41" t="str">
        <f ca="1">IF(INDIRECT("決済照合システム!E70")="","",INDIRECT("決済照合システム!E70"))</f>
        <v/>
      </c>
      <c r="J538" s="42"/>
      <c r="K538" s="38" t="s">
        <v>94</v>
      </c>
      <c r="L538" s="80" t="s">
        <v>96</v>
      </c>
      <c r="M538" s="79" t="s">
        <v>801</v>
      </c>
      <c r="N538" s="88"/>
      <c r="O538" s="81" t="s">
        <v>825</v>
      </c>
      <c r="P538" s="39" t="s">
        <v>122</v>
      </c>
      <c r="Q538" s="39" t="s">
        <v>86</v>
      </c>
      <c r="R538" s="39" t="s">
        <v>780</v>
      </c>
      <c r="S538" s="39" t="s">
        <v>780</v>
      </c>
      <c r="T538" s="39" t="s">
        <v>807</v>
      </c>
      <c r="U538" s="78" t="s">
        <v>808</v>
      </c>
      <c r="V538" s="43">
        <v>1</v>
      </c>
      <c r="W538" s="145"/>
    </row>
    <row r="539" spans="1:23" s="128" customFormat="1" ht="26.45" customHeight="1" x14ac:dyDescent="0.15">
      <c r="A539" s="143" t="s">
        <v>909</v>
      </c>
      <c r="B539" s="129">
        <f t="shared" si="7"/>
        <v>527</v>
      </c>
      <c r="C539" s="301" t="s">
        <v>593</v>
      </c>
      <c r="D539" s="34" t="s">
        <v>807</v>
      </c>
      <c r="E539" s="35" t="s">
        <v>832</v>
      </c>
      <c r="F539" s="80" t="s">
        <v>706</v>
      </c>
      <c r="G539" s="80">
        <v>1</v>
      </c>
      <c r="H539" s="296">
        <v>82</v>
      </c>
      <c r="I539" s="41" t="str">
        <f ca="1">IF(INDIRECT("決済照合システム!E71")="","",INDIRECT("決済照合システム!E71"))</f>
        <v/>
      </c>
      <c r="J539" s="42"/>
      <c r="K539" s="38" t="s">
        <v>94</v>
      </c>
      <c r="L539" s="78"/>
      <c r="M539" s="79" t="s">
        <v>815</v>
      </c>
      <c r="N539" s="88" t="s">
        <v>605</v>
      </c>
      <c r="O539" s="81">
        <v>13</v>
      </c>
      <c r="P539" s="39" t="s">
        <v>122</v>
      </c>
      <c r="Q539" s="39" t="s">
        <v>86</v>
      </c>
      <c r="R539" s="39" t="s">
        <v>780</v>
      </c>
      <c r="S539" s="39" t="s">
        <v>806</v>
      </c>
      <c r="T539" s="39" t="s">
        <v>780</v>
      </c>
      <c r="U539" s="78" t="s">
        <v>817</v>
      </c>
      <c r="V539" s="43">
        <v>1</v>
      </c>
      <c r="W539" s="145"/>
    </row>
    <row r="540" spans="1:23" s="128" customFormat="1" ht="26.45" customHeight="1" x14ac:dyDescent="0.15">
      <c r="A540" s="143" t="s">
        <v>906</v>
      </c>
      <c r="B540" s="129">
        <f t="shared" si="7"/>
        <v>528</v>
      </c>
      <c r="C540" s="301" t="s">
        <v>594</v>
      </c>
      <c r="D540" s="34" t="s">
        <v>806</v>
      </c>
      <c r="E540" s="35" t="s">
        <v>809</v>
      </c>
      <c r="F540" s="80" t="s">
        <v>706</v>
      </c>
      <c r="G540" s="80">
        <v>1</v>
      </c>
      <c r="H540" s="296">
        <v>83</v>
      </c>
      <c r="I540" s="41" t="str">
        <f ca="1">IF(INDIRECT("決済照合システム!E72")="","",INDIRECT("決済照合システム!E72"))</f>
        <v/>
      </c>
      <c r="J540" s="42"/>
      <c r="K540" s="38" t="s">
        <v>94</v>
      </c>
      <c r="L540" s="80" t="s">
        <v>96</v>
      </c>
      <c r="M540" s="79" t="s">
        <v>815</v>
      </c>
      <c r="N540" s="88"/>
      <c r="O540" s="81" t="s">
        <v>818</v>
      </c>
      <c r="P540" s="39" t="s">
        <v>122</v>
      </c>
      <c r="Q540" s="39" t="s">
        <v>86</v>
      </c>
      <c r="R540" s="39" t="s">
        <v>780</v>
      </c>
      <c r="S540" s="39" t="s">
        <v>806</v>
      </c>
      <c r="T540" s="39" t="s">
        <v>807</v>
      </c>
      <c r="U540" s="78" t="s">
        <v>808</v>
      </c>
      <c r="V540" s="43">
        <v>1</v>
      </c>
      <c r="W540" s="145"/>
    </row>
    <row r="541" spans="1:23" s="128" customFormat="1" ht="30" customHeight="1" x14ac:dyDescent="0.15">
      <c r="A541" s="143" t="s">
        <v>906</v>
      </c>
      <c r="B541" s="129">
        <f t="shared" si="7"/>
        <v>529</v>
      </c>
      <c r="C541" s="301" t="s">
        <v>1080</v>
      </c>
      <c r="D541" s="34" t="s">
        <v>806</v>
      </c>
      <c r="E541" s="35" t="s">
        <v>93</v>
      </c>
      <c r="F541" s="80" t="s">
        <v>706</v>
      </c>
      <c r="G541" s="80">
        <v>1</v>
      </c>
      <c r="H541" s="296">
        <v>84</v>
      </c>
      <c r="I541" s="41"/>
      <c r="J541" s="42"/>
      <c r="K541" s="38"/>
      <c r="L541" s="78"/>
      <c r="M541" s="79"/>
      <c r="N541" s="88"/>
      <c r="O541" s="81"/>
      <c r="P541" s="39" t="s">
        <v>122</v>
      </c>
      <c r="Q541" s="39" t="s">
        <v>86</v>
      </c>
      <c r="R541" s="39" t="s">
        <v>780</v>
      </c>
      <c r="S541" s="39" t="s">
        <v>806</v>
      </c>
      <c r="T541" s="39" t="s">
        <v>780</v>
      </c>
      <c r="U541" s="78" t="s">
        <v>817</v>
      </c>
      <c r="V541" s="43">
        <v>1</v>
      </c>
      <c r="W541" s="145"/>
    </row>
    <row r="542" spans="1:23" s="128" customFormat="1" ht="26.45" customHeight="1" x14ac:dyDescent="0.15">
      <c r="A542" s="143" t="s">
        <v>906</v>
      </c>
      <c r="B542" s="129">
        <f t="shared" si="7"/>
        <v>530</v>
      </c>
      <c r="C542" s="301" t="s">
        <v>595</v>
      </c>
      <c r="D542" s="34" t="s">
        <v>807</v>
      </c>
      <c r="E542" s="35" t="s">
        <v>832</v>
      </c>
      <c r="F542" s="80" t="s">
        <v>706</v>
      </c>
      <c r="G542" s="80">
        <v>1</v>
      </c>
      <c r="H542" s="296">
        <v>85</v>
      </c>
      <c r="I542" s="41" t="str">
        <f ca="1">IF(INDIRECT("決済照合システム!O69")="","",INDIRECT("決済照合システム!O69"))</f>
        <v/>
      </c>
      <c r="J542" s="42"/>
      <c r="K542" s="38" t="s">
        <v>94</v>
      </c>
      <c r="L542" s="80" t="s">
        <v>96</v>
      </c>
      <c r="M542" s="79" t="s">
        <v>815</v>
      </c>
      <c r="N542" s="88"/>
      <c r="O542" s="81" t="s">
        <v>825</v>
      </c>
      <c r="P542" s="39" t="s">
        <v>122</v>
      </c>
      <c r="Q542" s="39" t="s">
        <v>86</v>
      </c>
      <c r="R542" s="39" t="s">
        <v>780</v>
      </c>
      <c r="S542" s="39" t="s">
        <v>807</v>
      </c>
      <c r="T542" s="39" t="s">
        <v>780</v>
      </c>
      <c r="U542" s="78" t="s">
        <v>781</v>
      </c>
      <c r="V542" s="43">
        <v>1</v>
      </c>
      <c r="W542" s="145"/>
    </row>
    <row r="543" spans="1:23" s="128" customFormat="1" ht="26.45" customHeight="1" x14ac:dyDescent="0.15">
      <c r="A543" s="143" t="s">
        <v>906</v>
      </c>
      <c r="B543" s="129">
        <f t="shared" si="7"/>
        <v>531</v>
      </c>
      <c r="C543" s="301" t="s">
        <v>596</v>
      </c>
      <c r="D543" s="34" t="s">
        <v>807</v>
      </c>
      <c r="E543" s="35" t="s">
        <v>823</v>
      </c>
      <c r="F543" s="80" t="s">
        <v>706</v>
      </c>
      <c r="G543" s="80">
        <v>1</v>
      </c>
      <c r="H543" s="296">
        <v>86</v>
      </c>
      <c r="I543" s="41" t="str">
        <f ca="1">IF(INDIRECT("決済照合システム!O70")="","",INDIRECT("決済照合システム!O70"))</f>
        <v/>
      </c>
      <c r="J543" s="42"/>
      <c r="K543" s="38" t="s">
        <v>94</v>
      </c>
      <c r="L543" s="80" t="s">
        <v>96</v>
      </c>
      <c r="M543" s="79" t="s">
        <v>815</v>
      </c>
      <c r="N543" s="88"/>
      <c r="O543" s="81" t="s">
        <v>818</v>
      </c>
      <c r="P543" s="39" t="s">
        <v>122</v>
      </c>
      <c r="Q543" s="39" t="s">
        <v>86</v>
      </c>
      <c r="R543" s="39" t="s">
        <v>780</v>
      </c>
      <c r="S543" s="39" t="s">
        <v>806</v>
      </c>
      <c r="T543" s="39" t="s">
        <v>780</v>
      </c>
      <c r="U543" s="78" t="s">
        <v>817</v>
      </c>
      <c r="V543" s="43">
        <v>1</v>
      </c>
      <c r="W543" s="145"/>
    </row>
    <row r="544" spans="1:23" s="128" customFormat="1" ht="26.45" customHeight="1" x14ac:dyDescent="0.15">
      <c r="A544" s="143" t="s">
        <v>906</v>
      </c>
      <c r="B544" s="129">
        <f t="shared" si="7"/>
        <v>532</v>
      </c>
      <c r="C544" s="301" t="s">
        <v>597</v>
      </c>
      <c r="D544" s="34" t="s">
        <v>807</v>
      </c>
      <c r="E544" s="35" t="s">
        <v>809</v>
      </c>
      <c r="F544" s="80" t="s">
        <v>706</v>
      </c>
      <c r="G544" s="80">
        <v>1</v>
      </c>
      <c r="H544" s="296">
        <v>87</v>
      </c>
      <c r="I544" s="41" t="str">
        <f ca="1">IF(INDIRECT("決済照合システム!O71")="","",INDIRECT("決済照合システム!O71"))</f>
        <v/>
      </c>
      <c r="J544" s="42"/>
      <c r="K544" s="38" t="s">
        <v>94</v>
      </c>
      <c r="L544" s="78"/>
      <c r="M544" s="79" t="s">
        <v>815</v>
      </c>
      <c r="N544" s="88" t="s">
        <v>605</v>
      </c>
      <c r="O544" s="81">
        <v>13</v>
      </c>
      <c r="P544" s="39" t="s">
        <v>122</v>
      </c>
      <c r="Q544" s="39" t="s">
        <v>86</v>
      </c>
      <c r="R544" s="39" t="s">
        <v>780</v>
      </c>
      <c r="S544" s="39" t="s">
        <v>807</v>
      </c>
      <c r="T544" s="39" t="s">
        <v>807</v>
      </c>
      <c r="U544" s="78" t="s">
        <v>817</v>
      </c>
      <c r="V544" s="43">
        <v>1</v>
      </c>
      <c r="W544" s="145"/>
    </row>
    <row r="545" spans="1:23" s="128" customFormat="1" ht="26.45" customHeight="1" x14ac:dyDescent="0.15">
      <c r="A545" s="143" t="s">
        <v>906</v>
      </c>
      <c r="B545" s="129">
        <f t="shared" si="7"/>
        <v>533</v>
      </c>
      <c r="C545" s="301" t="s">
        <v>598</v>
      </c>
      <c r="D545" s="34" t="s">
        <v>780</v>
      </c>
      <c r="E545" s="35" t="s">
        <v>823</v>
      </c>
      <c r="F545" s="80" t="s">
        <v>706</v>
      </c>
      <c r="G545" s="80">
        <v>1</v>
      </c>
      <c r="H545" s="296">
        <v>88</v>
      </c>
      <c r="I545" s="41" t="str">
        <f ca="1">IF(INDIRECT("決済照合システム!O72")="","",INDIRECT("決済照合システム!O72"))</f>
        <v/>
      </c>
      <c r="J545" s="42"/>
      <c r="K545" s="38" t="s">
        <v>94</v>
      </c>
      <c r="L545" s="80" t="s">
        <v>96</v>
      </c>
      <c r="M545" s="79" t="s">
        <v>801</v>
      </c>
      <c r="N545" s="88"/>
      <c r="O545" s="81" t="s">
        <v>818</v>
      </c>
      <c r="P545" s="39" t="s">
        <v>122</v>
      </c>
      <c r="Q545" s="39" t="s">
        <v>86</v>
      </c>
      <c r="R545" s="39" t="s">
        <v>780</v>
      </c>
      <c r="S545" s="39" t="s">
        <v>780</v>
      </c>
      <c r="T545" s="39" t="s">
        <v>806</v>
      </c>
      <c r="U545" s="78" t="s">
        <v>781</v>
      </c>
      <c r="V545" s="43">
        <v>1</v>
      </c>
      <c r="W545" s="145"/>
    </row>
    <row r="546" spans="1:23" s="128" customFormat="1" ht="40.5" customHeight="1" x14ac:dyDescent="0.15">
      <c r="A546" s="143" t="s">
        <v>906</v>
      </c>
      <c r="B546" s="129">
        <f t="shared" si="7"/>
        <v>534</v>
      </c>
      <c r="C546" s="301" t="s">
        <v>1081</v>
      </c>
      <c r="D546" s="34" t="s">
        <v>780</v>
      </c>
      <c r="E546" s="35" t="s">
        <v>820</v>
      </c>
      <c r="F546" s="80" t="s">
        <v>706</v>
      </c>
      <c r="G546" s="80">
        <v>1</v>
      </c>
      <c r="H546" s="296">
        <v>89</v>
      </c>
      <c r="I546" s="41"/>
      <c r="J546" s="42"/>
      <c r="K546" s="38"/>
      <c r="L546" s="78"/>
      <c r="M546" s="79"/>
      <c r="N546" s="88"/>
      <c r="O546" s="81"/>
      <c r="P546" s="39" t="s">
        <v>122</v>
      </c>
      <c r="Q546" s="39" t="s">
        <v>86</v>
      </c>
      <c r="R546" s="39" t="s">
        <v>780</v>
      </c>
      <c r="S546" s="39" t="s">
        <v>807</v>
      </c>
      <c r="T546" s="39" t="s">
        <v>807</v>
      </c>
      <c r="U546" s="78" t="s">
        <v>817</v>
      </c>
      <c r="V546" s="43">
        <v>1</v>
      </c>
      <c r="W546" s="145"/>
    </row>
    <row r="547" spans="1:23" s="128" customFormat="1" ht="26.45" customHeight="1" x14ac:dyDescent="0.15">
      <c r="A547" s="143" t="s">
        <v>906</v>
      </c>
      <c r="B547" s="129">
        <f t="shared" si="7"/>
        <v>535</v>
      </c>
      <c r="C547" s="301" t="s">
        <v>563</v>
      </c>
      <c r="D547" s="34" t="s">
        <v>780</v>
      </c>
      <c r="E547" s="35" t="s">
        <v>809</v>
      </c>
      <c r="F547" s="80" t="s">
        <v>706</v>
      </c>
      <c r="G547" s="80">
        <v>1</v>
      </c>
      <c r="H547" s="296">
        <v>90</v>
      </c>
      <c r="I547" s="41" t="str">
        <f ca="1">IF(INDIRECT("決済照合システム!E77")="","",INDIRECT("決済照合システム!E77"))</f>
        <v/>
      </c>
      <c r="J547" s="42"/>
      <c r="K547" s="38" t="s">
        <v>94</v>
      </c>
      <c r="L547" s="80" t="s">
        <v>96</v>
      </c>
      <c r="M547" s="79" t="s">
        <v>815</v>
      </c>
      <c r="N547" s="88"/>
      <c r="O547" s="81" t="s">
        <v>825</v>
      </c>
      <c r="P547" s="39" t="s">
        <v>122</v>
      </c>
      <c r="Q547" s="39" t="s">
        <v>86</v>
      </c>
      <c r="R547" s="39" t="s">
        <v>807</v>
      </c>
      <c r="S547" s="39" t="s">
        <v>807</v>
      </c>
      <c r="T547" s="39" t="s">
        <v>807</v>
      </c>
      <c r="U547" s="78" t="s">
        <v>817</v>
      </c>
      <c r="V547" s="43">
        <v>1</v>
      </c>
      <c r="W547" s="145"/>
    </row>
    <row r="548" spans="1:23" s="128" customFormat="1" ht="26.45" customHeight="1" x14ac:dyDescent="0.15">
      <c r="A548" s="143" t="s">
        <v>906</v>
      </c>
      <c r="B548" s="129">
        <f t="shared" si="7"/>
        <v>536</v>
      </c>
      <c r="C548" s="301" t="s">
        <v>564</v>
      </c>
      <c r="D548" s="34" t="s">
        <v>780</v>
      </c>
      <c r="E548" s="35" t="s">
        <v>809</v>
      </c>
      <c r="F548" s="80" t="s">
        <v>706</v>
      </c>
      <c r="G548" s="80">
        <v>1</v>
      </c>
      <c r="H548" s="296">
        <v>91</v>
      </c>
      <c r="I548" s="41" t="str">
        <f ca="1">IF(INDIRECT("決済照合システム!E78")="","",INDIRECT("決済照合システム!E78"))</f>
        <v/>
      </c>
      <c r="J548" s="42"/>
      <c r="K548" s="38" t="s">
        <v>94</v>
      </c>
      <c r="L548" s="78"/>
      <c r="M548" s="79" t="s">
        <v>815</v>
      </c>
      <c r="N548" s="88" t="s">
        <v>605</v>
      </c>
      <c r="O548" s="81">
        <v>13</v>
      </c>
      <c r="P548" s="39" t="s">
        <v>122</v>
      </c>
      <c r="Q548" s="39" t="s">
        <v>86</v>
      </c>
      <c r="R548" s="39" t="s">
        <v>807</v>
      </c>
      <c r="S548" s="39" t="s">
        <v>780</v>
      </c>
      <c r="T548" s="39" t="s">
        <v>807</v>
      </c>
      <c r="U548" s="78" t="s">
        <v>808</v>
      </c>
      <c r="V548" s="43">
        <v>1</v>
      </c>
      <c r="W548" s="145"/>
    </row>
    <row r="549" spans="1:23" s="128" customFormat="1" ht="29.25" customHeight="1" x14ac:dyDescent="0.15">
      <c r="A549" s="143" t="s">
        <v>906</v>
      </c>
      <c r="B549" s="129">
        <f t="shared" si="7"/>
        <v>537</v>
      </c>
      <c r="C549" s="301" t="s">
        <v>1082</v>
      </c>
      <c r="D549" s="34" t="s">
        <v>780</v>
      </c>
      <c r="E549" s="35" t="s">
        <v>93</v>
      </c>
      <c r="F549" s="80" t="s">
        <v>706</v>
      </c>
      <c r="G549" s="80">
        <v>1</v>
      </c>
      <c r="H549" s="296">
        <v>92</v>
      </c>
      <c r="I549" s="41"/>
      <c r="J549" s="42"/>
      <c r="K549" s="38"/>
      <c r="L549" s="78"/>
      <c r="M549" s="79"/>
      <c r="N549" s="88"/>
      <c r="O549" s="81"/>
      <c r="P549" s="39" t="s">
        <v>122</v>
      </c>
      <c r="Q549" s="39" t="s">
        <v>86</v>
      </c>
      <c r="R549" s="39" t="s">
        <v>807</v>
      </c>
      <c r="S549" s="39" t="s">
        <v>780</v>
      </c>
      <c r="T549" s="39" t="s">
        <v>807</v>
      </c>
      <c r="U549" s="78" t="s">
        <v>808</v>
      </c>
      <c r="V549" s="43">
        <v>1</v>
      </c>
      <c r="W549" s="145"/>
    </row>
    <row r="550" spans="1:23" s="128" customFormat="1" ht="29.25" customHeight="1" x14ac:dyDescent="0.15">
      <c r="A550" s="143" t="s">
        <v>906</v>
      </c>
      <c r="B550" s="129">
        <f t="shared" si="7"/>
        <v>538</v>
      </c>
      <c r="C550" s="301" t="s">
        <v>1150</v>
      </c>
      <c r="D550" s="34" t="s">
        <v>85</v>
      </c>
      <c r="E550" s="35" t="s">
        <v>93</v>
      </c>
      <c r="F550" s="80" t="s">
        <v>706</v>
      </c>
      <c r="G550" s="80">
        <v>1</v>
      </c>
      <c r="H550" s="296">
        <v>93</v>
      </c>
      <c r="I550" s="41" t="str">
        <f ca="1">IF(AND(INDIRECT("決済照合システム!E77")="",INDIRECT("決済照合システム!E78")="",INDIRECT("決済照合システム!E79")="－"),"",INDIRECT("決済照合システム!E79"))</f>
        <v/>
      </c>
      <c r="J550" s="42"/>
      <c r="K550" s="38" t="s">
        <v>94</v>
      </c>
      <c r="L550" s="78"/>
      <c r="M550" s="79" t="s">
        <v>105</v>
      </c>
      <c r="N550" s="88" t="s">
        <v>605</v>
      </c>
      <c r="O550" s="81">
        <v>13</v>
      </c>
      <c r="P550" s="39" t="s">
        <v>122</v>
      </c>
      <c r="Q550" s="39" t="s">
        <v>86</v>
      </c>
      <c r="R550" s="39" t="s">
        <v>85</v>
      </c>
      <c r="S550" s="39" t="s">
        <v>85</v>
      </c>
      <c r="T550" s="39" t="s">
        <v>85</v>
      </c>
      <c r="U550" s="78" t="s">
        <v>108</v>
      </c>
      <c r="V550" s="43">
        <v>1</v>
      </c>
      <c r="W550" s="145"/>
    </row>
    <row r="551" spans="1:23" s="128" customFormat="1" ht="26.45" customHeight="1" x14ac:dyDescent="0.15">
      <c r="A551" s="143" t="s">
        <v>909</v>
      </c>
      <c r="B551" s="129">
        <f t="shared" si="7"/>
        <v>539</v>
      </c>
      <c r="C551" s="301" t="s">
        <v>565</v>
      </c>
      <c r="D551" s="34" t="s">
        <v>807</v>
      </c>
      <c r="E551" s="35" t="s">
        <v>823</v>
      </c>
      <c r="F551" s="80" t="s">
        <v>706</v>
      </c>
      <c r="G551" s="80">
        <v>1</v>
      </c>
      <c r="H551" s="296">
        <v>94</v>
      </c>
      <c r="I551" s="41" t="str">
        <f ca="1">IF(INDIRECT("決済照合システム!O77")="","",INDIRECT("決済照合システム!O77"))</f>
        <v/>
      </c>
      <c r="J551" s="42"/>
      <c r="K551" s="38" t="s">
        <v>94</v>
      </c>
      <c r="L551" s="80" t="s">
        <v>96</v>
      </c>
      <c r="M551" s="79" t="s">
        <v>801</v>
      </c>
      <c r="N551" s="88"/>
      <c r="O551" s="81" t="s">
        <v>818</v>
      </c>
      <c r="P551" s="39" t="s">
        <v>122</v>
      </c>
      <c r="Q551" s="39" t="s">
        <v>86</v>
      </c>
      <c r="R551" s="39" t="s">
        <v>780</v>
      </c>
      <c r="S551" s="39" t="s">
        <v>780</v>
      </c>
      <c r="T551" s="39" t="s">
        <v>807</v>
      </c>
      <c r="U551" s="78" t="s">
        <v>781</v>
      </c>
      <c r="V551" s="43">
        <v>1</v>
      </c>
      <c r="W551" s="145"/>
    </row>
    <row r="552" spans="1:23" s="128" customFormat="1" ht="26.45" customHeight="1" x14ac:dyDescent="0.15">
      <c r="A552" s="143" t="s">
        <v>908</v>
      </c>
      <c r="B552" s="129">
        <f t="shared" si="7"/>
        <v>540</v>
      </c>
      <c r="C552" s="301" t="s">
        <v>566</v>
      </c>
      <c r="D552" s="34" t="s">
        <v>806</v>
      </c>
      <c r="E552" s="35" t="s">
        <v>809</v>
      </c>
      <c r="F552" s="80" t="s">
        <v>706</v>
      </c>
      <c r="G552" s="80">
        <v>1</v>
      </c>
      <c r="H552" s="296">
        <v>95</v>
      </c>
      <c r="I552" s="41" t="str">
        <f ca="1">IF(INDIRECT("決済照合システム!O78")="","",INDIRECT("決済照合システム!O78"))</f>
        <v/>
      </c>
      <c r="J552" s="42"/>
      <c r="K552" s="38" t="s">
        <v>94</v>
      </c>
      <c r="L552" s="78"/>
      <c r="M552" s="79" t="s">
        <v>826</v>
      </c>
      <c r="N552" s="88" t="s">
        <v>605</v>
      </c>
      <c r="O552" s="81">
        <v>13</v>
      </c>
      <c r="P552" s="39" t="s">
        <v>122</v>
      </c>
      <c r="Q552" s="39" t="s">
        <v>86</v>
      </c>
      <c r="R552" s="39" t="s">
        <v>780</v>
      </c>
      <c r="S552" s="39" t="s">
        <v>780</v>
      </c>
      <c r="T552" s="39" t="s">
        <v>780</v>
      </c>
      <c r="U552" s="78" t="s">
        <v>781</v>
      </c>
      <c r="V552" s="43">
        <v>1</v>
      </c>
      <c r="W552" s="145"/>
    </row>
    <row r="553" spans="1:23" s="128" customFormat="1" ht="28.5" customHeight="1" x14ac:dyDescent="0.15">
      <c r="A553" s="143" t="s">
        <v>908</v>
      </c>
      <c r="B553" s="129">
        <f t="shared" si="7"/>
        <v>541</v>
      </c>
      <c r="C553" s="301" t="s">
        <v>1083</v>
      </c>
      <c r="D553" s="34" t="s">
        <v>806</v>
      </c>
      <c r="E553" s="35" t="s">
        <v>93</v>
      </c>
      <c r="F553" s="80" t="s">
        <v>706</v>
      </c>
      <c r="G553" s="80">
        <v>1</v>
      </c>
      <c r="H553" s="296">
        <v>96</v>
      </c>
      <c r="I553" s="41"/>
      <c r="J553" s="42"/>
      <c r="K553" s="38"/>
      <c r="L553" s="78"/>
      <c r="M553" s="79"/>
      <c r="N553" s="88"/>
      <c r="O553" s="81"/>
      <c r="P553" s="39" t="s">
        <v>122</v>
      </c>
      <c r="Q553" s="39" t="s">
        <v>86</v>
      </c>
      <c r="R553" s="39" t="s">
        <v>780</v>
      </c>
      <c r="S553" s="39" t="s">
        <v>780</v>
      </c>
      <c r="T553" s="39" t="s">
        <v>780</v>
      </c>
      <c r="U553" s="78" t="s">
        <v>781</v>
      </c>
      <c r="V553" s="43">
        <v>1</v>
      </c>
      <c r="W553" s="145"/>
    </row>
    <row r="554" spans="1:23" s="128" customFormat="1" ht="28.5" customHeight="1" x14ac:dyDescent="0.15">
      <c r="A554" s="143" t="s">
        <v>906</v>
      </c>
      <c r="B554" s="129">
        <f t="shared" si="7"/>
        <v>542</v>
      </c>
      <c r="C554" s="301" t="s">
        <v>1151</v>
      </c>
      <c r="D554" s="34" t="s">
        <v>85</v>
      </c>
      <c r="E554" s="35" t="s">
        <v>93</v>
      </c>
      <c r="F554" s="80" t="s">
        <v>706</v>
      </c>
      <c r="G554" s="80">
        <v>1</v>
      </c>
      <c r="H554" s="296">
        <v>97</v>
      </c>
      <c r="I554" s="41" t="str">
        <f ca="1">IF(AND(INDIRECT("決済照合システム!O77")="",INDIRECT("決済照合システム!O78")="",INDIRECT("決済照合システム!O79")="－"),"",INDIRECT("決済照合システム!O79"))</f>
        <v/>
      </c>
      <c r="J554" s="42"/>
      <c r="K554" s="38" t="s">
        <v>94</v>
      </c>
      <c r="L554" s="78"/>
      <c r="M554" s="79" t="s">
        <v>105</v>
      </c>
      <c r="N554" s="88" t="s">
        <v>605</v>
      </c>
      <c r="O554" s="81">
        <v>13</v>
      </c>
      <c r="P554" s="39" t="s">
        <v>122</v>
      </c>
      <c r="Q554" s="39" t="s">
        <v>86</v>
      </c>
      <c r="R554" s="39" t="s">
        <v>85</v>
      </c>
      <c r="S554" s="39" t="s">
        <v>85</v>
      </c>
      <c r="T554" s="39" t="s">
        <v>85</v>
      </c>
      <c r="U554" s="78" t="s">
        <v>108</v>
      </c>
      <c r="V554" s="43">
        <v>1</v>
      </c>
      <c r="W554" s="145"/>
    </row>
    <row r="555" spans="1:23" s="128" customFormat="1" ht="26.45" customHeight="1" x14ac:dyDescent="0.15">
      <c r="A555" s="143" t="s">
        <v>906</v>
      </c>
      <c r="B555" s="129">
        <f t="shared" si="7"/>
        <v>543</v>
      </c>
      <c r="C555" s="301" t="s">
        <v>599</v>
      </c>
      <c r="D555" s="34" t="s">
        <v>807</v>
      </c>
      <c r="E555" s="35" t="s">
        <v>823</v>
      </c>
      <c r="F555" s="80" t="s">
        <v>706</v>
      </c>
      <c r="G555" s="80">
        <v>1</v>
      </c>
      <c r="H555" s="296">
        <v>98</v>
      </c>
      <c r="I555" s="41" t="str">
        <f ca="1">IF(INDIRECT("決済照合システム!E82")="","",INDIRECT("決済照合システム!E82"))</f>
        <v/>
      </c>
      <c r="J555" s="42"/>
      <c r="K555" s="38" t="s">
        <v>94</v>
      </c>
      <c r="L555" s="80" t="s">
        <v>96</v>
      </c>
      <c r="M555" s="79" t="s">
        <v>826</v>
      </c>
      <c r="N555" s="88"/>
      <c r="O555" s="81" t="s">
        <v>818</v>
      </c>
      <c r="P555" s="39" t="s">
        <v>122</v>
      </c>
      <c r="Q555" s="39" t="s">
        <v>86</v>
      </c>
      <c r="R555" s="39" t="s">
        <v>807</v>
      </c>
      <c r="S555" s="39" t="s">
        <v>780</v>
      </c>
      <c r="T555" s="39" t="s">
        <v>807</v>
      </c>
      <c r="U555" s="78" t="s">
        <v>817</v>
      </c>
      <c r="V555" s="43">
        <v>1</v>
      </c>
      <c r="W555" s="145"/>
    </row>
    <row r="556" spans="1:23" s="128" customFormat="1" ht="26.45" customHeight="1" x14ac:dyDescent="0.15">
      <c r="A556" s="143" t="s">
        <v>909</v>
      </c>
      <c r="B556" s="129">
        <f t="shared" si="7"/>
        <v>544</v>
      </c>
      <c r="C556" s="301" t="s">
        <v>600</v>
      </c>
      <c r="D556" s="34" t="s">
        <v>780</v>
      </c>
      <c r="E556" s="35" t="s">
        <v>823</v>
      </c>
      <c r="F556" s="80" t="s">
        <v>706</v>
      </c>
      <c r="G556" s="80">
        <v>1</v>
      </c>
      <c r="H556" s="296">
        <v>99</v>
      </c>
      <c r="I556" s="41" t="str">
        <f ca="1">IF(INDIRECT("決済照合システム!E83")="","",INDIRECT("決済照合システム!E83"))</f>
        <v/>
      </c>
      <c r="J556" s="42"/>
      <c r="K556" s="38" t="s">
        <v>94</v>
      </c>
      <c r="L556" s="78"/>
      <c r="M556" s="79" t="s">
        <v>815</v>
      </c>
      <c r="N556" s="88" t="s">
        <v>605</v>
      </c>
      <c r="O556" s="81">
        <v>13</v>
      </c>
      <c r="P556" s="39" t="s">
        <v>122</v>
      </c>
      <c r="Q556" s="39" t="s">
        <v>86</v>
      </c>
      <c r="R556" s="39" t="s">
        <v>807</v>
      </c>
      <c r="S556" s="39" t="s">
        <v>780</v>
      </c>
      <c r="T556" s="39" t="s">
        <v>807</v>
      </c>
      <c r="U556" s="78" t="s">
        <v>817</v>
      </c>
      <c r="V556" s="43">
        <v>1</v>
      </c>
      <c r="W556" s="145"/>
    </row>
    <row r="557" spans="1:23" s="128" customFormat="1" ht="37.5" customHeight="1" x14ac:dyDescent="0.15">
      <c r="A557" s="143" t="s">
        <v>909</v>
      </c>
      <c r="B557" s="129">
        <f t="shared" si="7"/>
        <v>545</v>
      </c>
      <c r="C557" s="301" t="s">
        <v>1084</v>
      </c>
      <c r="D557" s="34" t="s">
        <v>780</v>
      </c>
      <c r="E557" s="35" t="s">
        <v>820</v>
      </c>
      <c r="F557" s="80" t="s">
        <v>706</v>
      </c>
      <c r="G557" s="80">
        <v>1</v>
      </c>
      <c r="H557" s="296">
        <v>100</v>
      </c>
      <c r="I557" s="41"/>
      <c r="J557" s="42"/>
      <c r="K557" s="38"/>
      <c r="L557" s="78"/>
      <c r="M557" s="79"/>
      <c r="N557" s="88"/>
      <c r="O557" s="81"/>
      <c r="P557" s="39" t="s">
        <v>122</v>
      </c>
      <c r="Q557" s="39" t="s">
        <v>86</v>
      </c>
      <c r="R557" s="39" t="s">
        <v>807</v>
      </c>
      <c r="S557" s="39" t="s">
        <v>780</v>
      </c>
      <c r="T557" s="39" t="s">
        <v>807</v>
      </c>
      <c r="U557" s="78" t="s">
        <v>817</v>
      </c>
      <c r="V557" s="43">
        <v>1</v>
      </c>
      <c r="W557" s="145"/>
    </row>
    <row r="558" spans="1:23" s="128" customFormat="1" ht="26.45" customHeight="1" x14ac:dyDescent="0.15">
      <c r="A558" s="143" t="s">
        <v>906</v>
      </c>
      <c r="B558" s="129">
        <f t="shared" si="7"/>
        <v>546</v>
      </c>
      <c r="C558" s="301" t="s">
        <v>601</v>
      </c>
      <c r="D558" s="34" t="s">
        <v>807</v>
      </c>
      <c r="E558" s="35" t="s">
        <v>809</v>
      </c>
      <c r="F558" s="80" t="s">
        <v>706</v>
      </c>
      <c r="G558" s="80">
        <v>1</v>
      </c>
      <c r="H558" s="296">
        <v>101</v>
      </c>
      <c r="I558" s="41" t="str">
        <f ca="1">IF(INDIRECT("決済照合システム!E87")="","",INDIRECT("決済照合システム!E87"))</f>
        <v/>
      </c>
      <c r="J558" s="42"/>
      <c r="K558" s="38" t="s">
        <v>94</v>
      </c>
      <c r="L558" s="80" t="s">
        <v>96</v>
      </c>
      <c r="M558" s="79" t="s">
        <v>826</v>
      </c>
      <c r="N558" s="88"/>
      <c r="O558" s="81" t="s">
        <v>818</v>
      </c>
      <c r="P558" s="39" t="s">
        <v>122</v>
      </c>
      <c r="Q558" s="39" t="s">
        <v>86</v>
      </c>
      <c r="R558" s="39" t="s">
        <v>807</v>
      </c>
      <c r="S558" s="39" t="s">
        <v>780</v>
      </c>
      <c r="T558" s="39" t="s">
        <v>807</v>
      </c>
      <c r="U558" s="78" t="s">
        <v>808</v>
      </c>
      <c r="V558" s="43">
        <v>1</v>
      </c>
      <c r="W558" s="145"/>
    </row>
    <row r="559" spans="1:23" s="128" customFormat="1" ht="26.45" customHeight="1" x14ac:dyDescent="0.15">
      <c r="A559" s="143" t="s">
        <v>909</v>
      </c>
      <c r="B559" s="129">
        <f t="shared" si="7"/>
        <v>547</v>
      </c>
      <c r="C559" s="301" t="s">
        <v>602</v>
      </c>
      <c r="D559" s="34" t="s">
        <v>806</v>
      </c>
      <c r="E559" s="35" t="s">
        <v>809</v>
      </c>
      <c r="F559" s="80" t="s">
        <v>706</v>
      </c>
      <c r="G559" s="80">
        <v>1</v>
      </c>
      <c r="H559" s="296">
        <v>102</v>
      </c>
      <c r="I559" s="41" t="str">
        <f ca="1">IF(INDIRECT("決済照合システム!E88")="","",INDIRECT("決済照合システム!E88"))</f>
        <v/>
      </c>
      <c r="J559" s="42"/>
      <c r="K559" s="38" t="s">
        <v>94</v>
      </c>
      <c r="L559" s="78"/>
      <c r="M559" s="79" t="s">
        <v>801</v>
      </c>
      <c r="N559" s="88" t="s">
        <v>605</v>
      </c>
      <c r="O559" s="81">
        <v>13</v>
      </c>
      <c r="P559" s="39" t="s">
        <v>122</v>
      </c>
      <c r="Q559" s="39" t="s">
        <v>86</v>
      </c>
      <c r="R559" s="39" t="s">
        <v>807</v>
      </c>
      <c r="S559" s="39" t="s">
        <v>807</v>
      </c>
      <c r="T559" s="39" t="s">
        <v>807</v>
      </c>
      <c r="U559" s="78" t="s">
        <v>808</v>
      </c>
      <c r="V559" s="43">
        <v>1</v>
      </c>
      <c r="W559" s="145"/>
    </row>
    <row r="560" spans="1:23" s="128" customFormat="1" ht="34.5" customHeight="1" x14ac:dyDescent="0.15">
      <c r="A560" s="143" t="s">
        <v>909</v>
      </c>
      <c r="B560" s="129">
        <f t="shared" si="7"/>
        <v>548</v>
      </c>
      <c r="C560" s="301" t="s">
        <v>1085</v>
      </c>
      <c r="D560" s="34" t="s">
        <v>806</v>
      </c>
      <c r="E560" s="35" t="s">
        <v>93</v>
      </c>
      <c r="F560" s="80" t="s">
        <v>706</v>
      </c>
      <c r="G560" s="80">
        <v>1</v>
      </c>
      <c r="H560" s="296">
        <v>103</v>
      </c>
      <c r="I560" s="41"/>
      <c r="J560" s="42"/>
      <c r="K560" s="38"/>
      <c r="L560" s="78"/>
      <c r="M560" s="79"/>
      <c r="N560" s="88"/>
      <c r="O560" s="81"/>
      <c r="P560" s="39" t="s">
        <v>122</v>
      </c>
      <c r="Q560" s="39" t="s">
        <v>86</v>
      </c>
      <c r="R560" s="39" t="s">
        <v>807</v>
      </c>
      <c r="S560" s="39" t="s">
        <v>807</v>
      </c>
      <c r="T560" s="39" t="s">
        <v>807</v>
      </c>
      <c r="U560" s="78" t="s">
        <v>808</v>
      </c>
      <c r="V560" s="43">
        <v>1</v>
      </c>
      <c r="W560" s="145"/>
    </row>
    <row r="561" spans="1:24" s="128" customFormat="1" ht="26.45" customHeight="1" x14ac:dyDescent="0.15">
      <c r="A561" s="143" t="s">
        <v>906</v>
      </c>
      <c r="B561" s="129">
        <f t="shared" si="7"/>
        <v>549</v>
      </c>
      <c r="C561" s="301" t="s">
        <v>603</v>
      </c>
      <c r="D561" s="34" t="s">
        <v>806</v>
      </c>
      <c r="E561" s="35" t="s">
        <v>809</v>
      </c>
      <c r="F561" s="80" t="s">
        <v>706</v>
      </c>
      <c r="G561" s="80">
        <v>1</v>
      </c>
      <c r="H561" s="296">
        <v>104</v>
      </c>
      <c r="I561" s="41" t="str">
        <f ca="1">IF(INDIRECT("決済照合システム!O87")="","",INDIRECT("決済照合システム!O87"))</f>
        <v/>
      </c>
      <c r="J561" s="42"/>
      <c r="K561" s="38" t="s">
        <v>94</v>
      </c>
      <c r="L561" s="80" t="s">
        <v>96</v>
      </c>
      <c r="M561" s="79" t="s">
        <v>815</v>
      </c>
      <c r="N561" s="88"/>
      <c r="O561" s="81" t="s">
        <v>818</v>
      </c>
      <c r="P561" s="39" t="s">
        <v>122</v>
      </c>
      <c r="Q561" s="39" t="s">
        <v>86</v>
      </c>
      <c r="R561" s="39" t="s">
        <v>806</v>
      </c>
      <c r="S561" s="39" t="s">
        <v>806</v>
      </c>
      <c r="T561" s="39" t="s">
        <v>807</v>
      </c>
      <c r="U561" s="78" t="s">
        <v>808</v>
      </c>
      <c r="V561" s="43">
        <v>1</v>
      </c>
      <c r="W561" s="145"/>
    </row>
    <row r="562" spans="1:24" s="128" customFormat="1" ht="26.45" customHeight="1" x14ac:dyDescent="0.15">
      <c r="A562" s="143" t="s">
        <v>906</v>
      </c>
      <c r="B562" s="129">
        <f t="shared" si="7"/>
        <v>550</v>
      </c>
      <c r="C562" s="301" t="s">
        <v>604</v>
      </c>
      <c r="D562" s="34" t="s">
        <v>807</v>
      </c>
      <c r="E562" s="35" t="s">
        <v>809</v>
      </c>
      <c r="F562" s="80" t="s">
        <v>706</v>
      </c>
      <c r="G562" s="80">
        <v>1</v>
      </c>
      <c r="H562" s="296">
        <v>105</v>
      </c>
      <c r="I562" s="41" t="str">
        <f ca="1">IF(INDIRECT("決済照合システム!O88")="","",INDIRECT("決済照合システム!O88"))</f>
        <v/>
      </c>
      <c r="J562" s="42"/>
      <c r="K562" s="38" t="s">
        <v>94</v>
      </c>
      <c r="L562" s="78"/>
      <c r="M562" s="79" t="s">
        <v>815</v>
      </c>
      <c r="N562" s="88" t="s">
        <v>605</v>
      </c>
      <c r="O562" s="81">
        <v>13</v>
      </c>
      <c r="P562" s="39" t="s">
        <v>122</v>
      </c>
      <c r="Q562" s="39" t="s">
        <v>86</v>
      </c>
      <c r="R562" s="39" t="s">
        <v>780</v>
      </c>
      <c r="S562" s="39" t="s">
        <v>806</v>
      </c>
      <c r="T562" s="39" t="s">
        <v>806</v>
      </c>
      <c r="U562" s="78" t="s">
        <v>817</v>
      </c>
      <c r="V562" s="43">
        <v>1</v>
      </c>
      <c r="W562" s="145"/>
    </row>
    <row r="563" spans="1:24" s="128" customFormat="1" ht="37.5" customHeight="1" x14ac:dyDescent="0.15">
      <c r="A563" s="143" t="s">
        <v>906</v>
      </c>
      <c r="B563" s="129">
        <f t="shared" si="7"/>
        <v>551</v>
      </c>
      <c r="C563" s="301" t="s">
        <v>1086</v>
      </c>
      <c r="D563" s="34" t="s">
        <v>807</v>
      </c>
      <c r="E563" s="35" t="s">
        <v>93</v>
      </c>
      <c r="F563" s="80" t="s">
        <v>706</v>
      </c>
      <c r="G563" s="80">
        <v>1</v>
      </c>
      <c r="H563" s="296">
        <v>106</v>
      </c>
      <c r="I563" s="41"/>
      <c r="J563" s="42"/>
      <c r="K563" s="38"/>
      <c r="L563" s="78"/>
      <c r="M563" s="79"/>
      <c r="N563" s="88"/>
      <c r="O563" s="81"/>
      <c r="P563" s="39" t="s">
        <v>122</v>
      </c>
      <c r="Q563" s="39" t="s">
        <v>86</v>
      </c>
      <c r="R563" s="39" t="s">
        <v>780</v>
      </c>
      <c r="S563" s="39" t="s">
        <v>806</v>
      </c>
      <c r="T563" s="39" t="s">
        <v>806</v>
      </c>
      <c r="U563" s="78" t="s">
        <v>817</v>
      </c>
      <c r="V563" s="43">
        <v>1</v>
      </c>
      <c r="W563" s="145"/>
    </row>
    <row r="564" spans="1:24" ht="27.75" customHeight="1" x14ac:dyDescent="0.15">
      <c r="A564" s="75"/>
      <c r="B564" s="129">
        <f t="shared" si="7"/>
        <v>552</v>
      </c>
      <c r="C564" s="301" t="s">
        <v>272</v>
      </c>
      <c r="D564" s="34" t="s">
        <v>807</v>
      </c>
      <c r="E564" s="35" t="s">
        <v>809</v>
      </c>
      <c r="F564" s="33" t="s">
        <v>706</v>
      </c>
      <c r="G564" s="80">
        <v>1</v>
      </c>
      <c r="H564" s="296">
        <v>107</v>
      </c>
      <c r="I564" s="146" t="str">
        <f ca="1">IF(I466=1,TEXT(DATE(INDIRECT("決済照合システム!F8"),INDIRECT("決済照合システム!I8"),INDIRECT("決済照合システム!L8")),"YYYY/MM/DD"),"")</f>
        <v/>
      </c>
      <c r="J564" s="42"/>
      <c r="K564" s="38" t="s">
        <v>114</v>
      </c>
      <c r="L564" s="78" t="s">
        <v>1089</v>
      </c>
      <c r="M564" s="79" t="s">
        <v>115</v>
      </c>
      <c r="N564" s="79"/>
      <c r="O564" s="81">
        <v>10</v>
      </c>
      <c r="P564" s="39" t="s">
        <v>122</v>
      </c>
      <c r="Q564" s="39" t="s">
        <v>86</v>
      </c>
      <c r="R564" s="39" t="s">
        <v>807</v>
      </c>
      <c r="S564" s="39" t="s">
        <v>780</v>
      </c>
      <c r="T564" s="39" t="s">
        <v>835</v>
      </c>
      <c r="U564" s="78" t="s">
        <v>817</v>
      </c>
      <c r="V564" s="43">
        <v>1</v>
      </c>
      <c r="W564" s="145"/>
      <c r="X564" s="75"/>
    </row>
    <row r="565" spans="1:24" ht="27.75" customHeight="1" x14ac:dyDescent="0.15">
      <c r="A565" s="75"/>
      <c r="B565" s="129">
        <f t="shared" si="7"/>
        <v>553</v>
      </c>
      <c r="C565" s="301" t="s">
        <v>273</v>
      </c>
      <c r="D565" s="34" t="s">
        <v>807</v>
      </c>
      <c r="E565" s="35" t="s">
        <v>837</v>
      </c>
      <c r="F565" s="33" t="s">
        <v>706</v>
      </c>
      <c r="G565" s="80">
        <v>1</v>
      </c>
      <c r="H565" s="296">
        <v>108</v>
      </c>
      <c r="I565" s="96" t="str">
        <f ca="1">IF(AND(I466=2,INDIRECT("決済照合システム!F7")="適用開始日を指定する"),TEXT(DATE(INDIRECT("決済照合システム!F8"),INDIRECT("決済照合システム!I8"),INDIRECT("決済照合システム!L8")),"YYYY/MM/DD"),IF(INDIRECT("補記シート!D32")="","",INDIRECT("補記シート!D32")))</f>
        <v/>
      </c>
      <c r="J565" s="42"/>
      <c r="K565" s="38" t="s">
        <v>117</v>
      </c>
      <c r="L565" s="78" t="s">
        <v>1088</v>
      </c>
      <c r="M565" s="45" t="s">
        <v>116</v>
      </c>
      <c r="N565" s="45"/>
      <c r="O565" s="81">
        <v>10</v>
      </c>
      <c r="P565" s="39" t="s">
        <v>122</v>
      </c>
      <c r="Q565" s="39" t="s">
        <v>86</v>
      </c>
      <c r="R565" s="39" t="s">
        <v>875</v>
      </c>
      <c r="S565" s="39" t="s">
        <v>806</v>
      </c>
      <c r="T565" s="39" t="s">
        <v>807</v>
      </c>
      <c r="U565" s="78" t="s">
        <v>836</v>
      </c>
      <c r="V565" s="43">
        <v>1</v>
      </c>
      <c r="W565" s="147"/>
      <c r="X565" s="75"/>
    </row>
    <row r="566" spans="1:24" ht="22.5" customHeight="1" x14ac:dyDescent="0.15">
      <c r="A566" s="75"/>
      <c r="B566" s="129">
        <f t="shared" si="7"/>
        <v>554</v>
      </c>
      <c r="C566" s="301" t="s">
        <v>274</v>
      </c>
      <c r="D566" s="34" t="s">
        <v>807</v>
      </c>
      <c r="E566" s="35" t="s">
        <v>837</v>
      </c>
      <c r="F566" s="47" t="s">
        <v>706</v>
      </c>
      <c r="G566" s="80">
        <v>1</v>
      </c>
      <c r="H566" s="296">
        <v>109</v>
      </c>
      <c r="I566" s="48">
        <v>401768</v>
      </c>
      <c r="J566" s="49"/>
      <c r="K566" s="50" t="s">
        <v>81</v>
      </c>
      <c r="L566" s="80" t="s">
        <v>82</v>
      </c>
      <c r="M566" s="88" t="s">
        <v>89</v>
      </c>
      <c r="N566" s="45" t="s">
        <v>90</v>
      </c>
      <c r="O566" s="81">
        <v>10</v>
      </c>
      <c r="P566" s="39" t="s">
        <v>122</v>
      </c>
      <c r="Q566" s="39" t="s">
        <v>86</v>
      </c>
      <c r="R566" s="39" t="s">
        <v>875</v>
      </c>
      <c r="S566" s="39" t="s">
        <v>807</v>
      </c>
      <c r="T566" s="39" t="s">
        <v>807</v>
      </c>
      <c r="U566" s="78" t="s">
        <v>781</v>
      </c>
      <c r="V566" s="43">
        <v>1</v>
      </c>
      <c r="W566" s="147"/>
      <c r="X566" s="75"/>
    </row>
    <row r="567" spans="1:24" s="128" customFormat="1" ht="22.5" customHeight="1" thickBot="1" x14ac:dyDescent="0.2">
      <c r="A567" s="153"/>
      <c r="B567" s="293">
        <f t="shared" si="7"/>
        <v>555</v>
      </c>
      <c r="C567" s="302" t="s">
        <v>275</v>
      </c>
      <c r="D567" s="53" t="s">
        <v>807</v>
      </c>
      <c r="E567" s="51" t="s">
        <v>876</v>
      </c>
      <c r="F567" s="52" t="s">
        <v>706</v>
      </c>
      <c r="G567" s="80">
        <v>1</v>
      </c>
      <c r="H567" s="292">
        <v>110</v>
      </c>
      <c r="I567" s="54">
        <v>401768</v>
      </c>
      <c r="J567" s="76"/>
      <c r="K567" s="56" t="s">
        <v>81</v>
      </c>
      <c r="L567" s="57" t="s">
        <v>82</v>
      </c>
      <c r="M567" s="88" t="s">
        <v>89</v>
      </c>
      <c r="N567" s="88"/>
      <c r="O567" s="148">
        <v>10</v>
      </c>
      <c r="P567" s="39" t="s">
        <v>122</v>
      </c>
      <c r="Q567" s="85" t="s">
        <v>86</v>
      </c>
      <c r="R567" s="85" t="s">
        <v>807</v>
      </c>
      <c r="S567" s="85" t="s">
        <v>780</v>
      </c>
      <c r="T567" s="85" t="s">
        <v>807</v>
      </c>
      <c r="U567" s="100" t="s">
        <v>817</v>
      </c>
      <c r="V567" s="46">
        <v>1</v>
      </c>
      <c r="W567" s="149"/>
      <c r="X567" s="77"/>
    </row>
    <row r="568" spans="1:24" s="128" customFormat="1" ht="27" customHeight="1" thickTop="1" x14ac:dyDescent="0.15">
      <c r="A568" s="64"/>
      <c r="B568" s="287">
        <f t="shared" ref="B568:B637" si="9">ROW()-12</f>
        <v>556</v>
      </c>
      <c r="C568" s="110" t="s">
        <v>130</v>
      </c>
      <c r="D568" s="65" t="s">
        <v>807</v>
      </c>
      <c r="E568" s="66" t="s">
        <v>881</v>
      </c>
      <c r="F568" s="33" t="s">
        <v>910</v>
      </c>
      <c r="G568" s="67">
        <v>1</v>
      </c>
      <c r="H568" s="65">
        <v>1</v>
      </c>
      <c r="I568" s="294"/>
      <c r="J568" s="69"/>
      <c r="K568" s="70" t="s">
        <v>81</v>
      </c>
      <c r="L568" s="86" t="s">
        <v>82</v>
      </c>
      <c r="M568" s="71" t="s">
        <v>83</v>
      </c>
      <c r="N568" s="71" t="s">
        <v>84</v>
      </c>
      <c r="O568" s="151" t="s">
        <v>878</v>
      </c>
      <c r="P568" s="72" t="s">
        <v>779</v>
      </c>
      <c r="Q568" s="73" t="s">
        <v>86</v>
      </c>
      <c r="R568" s="73" t="s">
        <v>780</v>
      </c>
      <c r="S568" s="73" t="s">
        <v>807</v>
      </c>
      <c r="T568" s="73" t="s">
        <v>807</v>
      </c>
      <c r="U568" s="86"/>
      <c r="V568" s="74">
        <v>1</v>
      </c>
      <c r="W568" s="152"/>
      <c r="X568" s="64"/>
    </row>
    <row r="569" spans="1:24" s="128" customFormat="1" ht="13.15" customHeight="1" x14ac:dyDescent="0.15">
      <c r="A569" s="143"/>
      <c r="B569" s="33">
        <f t="shared" si="9"/>
        <v>557</v>
      </c>
      <c r="C569" s="110" t="s">
        <v>131</v>
      </c>
      <c r="D569" s="34" t="s">
        <v>779</v>
      </c>
      <c r="E569" s="35" t="s">
        <v>890</v>
      </c>
      <c r="F569" s="33" t="s">
        <v>910</v>
      </c>
      <c r="G569" s="33">
        <v>1</v>
      </c>
      <c r="H569" s="34">
        <v>2</v>
      </c>
      <c r="I569" s="41"/>
      <c r="J569" s="42"/>
      <c r="K569" s="38" t="s">
        <v>81</v>
      </c>
      <c r="L569" s="80" t="s">
        <v>82</v>
      </c>
      <c r="M569" s="88" t="s">
        <v>83</v>
      </c>
      <c r="N569" s="88" t="s">
        <v>88</v>
      </c>
      <c r="O569" s="81" t="s">
        <v>780</v>
      </c>
      <c r="P569" s="39" t="s">
        <v>780</v>
      </c>
      <c r="Q569" s="39" t="s">
        <v>86</v>
      </c>
      <c r="R569" s="39" t="s">
        <v>780</v>
      </c>
      <c r="S569" s="39" t="s">
        <v>779</v>
      </c>
      <c r="T569" s="39" t="s">
        <v>807</v>
      </c>
      <c r="U569" s="80"/>
      <c r="V569" s="43">
        <v>1</v>
      </c>
      <c r="W569" s="145"/>
    </row>
    <row r="570" spans="1:24" s="128" customFormat="1" ht="13.15" customHeight="1" x14ac:dyDescent="0.15">
      <c r="A570" s="143"/>
      <c r="B570" s="33">
        <f t="shared" si="9"/>
        <v>558</v>
      </c>
      <c r="C570" s="110" t="s">
        <v>132</v>
      </c>
      <c r="D570" s="34" t="s">
        <v>779</v>
      </c>
      <c r="E570" s="35" t="s">
        <v>890</v>
      </c>
      <c r="F570" s="33" t="s">
        <v>910</v>
      </c>
      <c r="G570" s="33">
        <v>1</v>
      </c>
      <c r="H570" s="34">
        <v>3</v>
      </c>
      <c r="I570" s="41"/>
      <c r="J570" s="42"/>
      <c r="K570" s="38" t="s">
        <v>81</v>
      </c>
      <c r="L570" s="80" t="s">
        <v>82</v>
      </c>
      <c r="M570" s="88" t="s">
        <v>83</v>
      </c>
      <c r="N570" s="88" t="s">
        <v>88</v>
      </c>
      <c r="O570" s="81" t="s">
        <v>807</v>
      </c>
      <c r="P570" s="39" t="s">
        <v>779</v>
      </c>
      <c r="Q570" s="39" t="s">
        <v>86</v>
      </c>
      <c r="R570" s="39" t="s">
        <v>779</v>
      </c>
      <c r="S570" s="39" t="s">
        <v>807</v>
      </c>
      <c r="T570" s="39" t="s">
        <v>807</v>
      </c>
      <c r="U570" s="80"/>
      <c r="V570" s="43">
        <v>1</v>
      </c>
      <c r="W570" s="145"/>
    </row>
    <row r="571" spans="1:24" s="128" customFormat="1" ht="13.15" customHeight="1" x14ac:dyDescent="0.15">
      <c r="A571" s="143"/>
      <c r="B571" s="33">
        <f t="shared" si="9"/>
        <v>559</v>
      </c>
      <c r="C571" s="110" t="s">
        <v>133</v>
      </c>
      <c r="D571" s="34" t="s">
        <v>780</v>
      </c>
      <c r="E571" s="35" t="s">
        <v>837</v>
      </c>
      <c r="F571" s="33" t="s">
        <v>911</v>
      </c>
      <c r="G571" s="33">
        <v>1</v>
      </c>
      <c r="H571" s="34">
        <v>4</v>
      </c>
      <c r="I571" s="41"/>
      <c r="J571" s="42"/>
      <c r="K571" s="38" t="s">
        <v>81</v>
      </c>
      <c r="L571" s="80" t="s">
        <v>82</v>
      </c>
      <c r="M571" s="88" t="s">
        <v>83</v>
      </c>
      <c r="N571" s="88" t="s">
        <v>88</v>
      </c>
      <c r="O571" s="81" t="s">
        <v>779</v>
      </c>
      <c r="P571" s="39" t="s">
        <v>807</v>
      </c>
      <c r="Q571" s="39" t="s">
        <v>86</v>
      </c>
      <c r="R571" s="39" t="s">
        <v>779</v>
      </c>
      <c r="S571" s="39" t="s">
        <v>807</v>
      </c>
      <c r="T571" s="39" t="s">
        <v>807</v>
      </c>
      <c r="U571" s="80"/>
      <c r="V571" s="43">
        <v>1</v>
      </c>
      <c r="W571" s="145"/>
    </row>
    <row r="572" spans="1:24" s="128" customFormat="1" ht="13.15" customHeight="1" x14ac:dyDescent="0.15">
      <c r="A572" s="143"/>
      <c r="B572" s="33">
        <f t="shared" si="9"/>
        <v>560</v>
      </c>
      <c r="C572" s="110" t="s">
        <v>134</v>
      </c>
      <c r="D572" s="34" t="s">
        <v>807</v>
      </c>
      <c r="E572" s="35" t="s">
        <v>837</v>
      </c>
      <c r="F572" s="33" t="s">
        <v>910</v>
      </c>
      <c r="G572" s="33">
        <v>1</v>
      </c>
      <c r="H572" s="34">
        <v>5</v>
      </c>
      <c r="I572" s="41"/>
      <c r="J572" s="42"/>
      <c r="K572" s="38" t="s">
        <v>81</v>
      </c>
      <c r="L572" s="80" t="s">
        <v>82</v>
      </c>
      <c r="M572" s="88" t="s">
        <v>83</v>
      </c>
      <c r="N572" s="88" t="s">
        <v>88</v>
      </c>
      <c r="O572" s="81" t="s">
        <v>779</v>
      </c>
      <c r="P572" s="39" t="s">
        <v>779</v>
      </c>
      <c r="Q572" s="39" t="s">
        <v>86</v>
      </c>
      <c r="R572" s="39" t="s">
        <v>807</v>
      </c>
      <c r="S572" s="39" t="s">
        <v>807</v>
      </c>
      <c r="T572" s="39" t="s">
        <v>779</v>
      </c>
      <c r="U572" s="80"/>
      <c r="V572" s="43">
        <v>1</v>
      </c>
      <c r="W572" s="145"/>
    </row>
    <row r="573" spans="1:24" s="128" customFormat="1" ht="45.75" customHeight="1" x14ac:dyDescent="0.15">
      <c r="A573" s="143"/>
      <c r="B573" s="33">
        <f t="shared" si="9"/>
        <v>561</v>
      </c>
      <c r="C573" s="130" t="s">
        <v>159</v>
      </c>
      <c r="D573" s="34" t="s">
        <v>807</v>
      </c>
      <c r="E573" s="35" t="s">
        <v>890</v>
      </c>
      <c r="F573" s="33" t="s">
        <v>912</v>
      </c>
      <c r="G573" s="33">
        <v>1</v>
      </c>
      <c r="H573" s="34">
        <v>6</v>
      </c>
      <c r="I573" s="96">
        <f ca="1">INDIRECT("補記シート!D33")</f>
        <v>0</v>
      </c>
      <c r="J573" s="42"/>
      <c r="K573" s="38" t="s">
        <v>785</v>
      </c>
      <c r="L573" s="80" t="s">
        <v>82</v>
      </c>
      <c r="M573" s="78" t="s">
        <v>109</v>
      </c>
      <c r="N573" s="83" t="s">
        <v>113</v>
      </c>
      <c r="O573" s="81">
        <v>7</v>
      </c>
      <c r="P573" s="39" t="s">
        <v>123</v>
      </c>
      <c r="Q573" s="39" t="s">
        <v>86</v>
      </c>
      <c r="R573" s="39" t="s">
        <v>807</v>
      </c>
      <c r="S573" s="39" t="s">
        <v>807</v>
      </c>
      <c r="T573" s="39" t="s">
        <v>780</v>
      </c>
      <c r="U573" s="78" t="s">
        <v>817</v>
      </c>
      <c r="V573" s="43">
        <v>1</v>
      </c>
      <c r="W573" s="145"/>
    </row>
    <row r="574" spans="1:24" s="128" customFormat="1" ht="27.75" customHeight="1" x14ac:dyDescent="0.15">
      <c r="A574" s="143"/>
      <c r="B574" s="33">
        <f t="shared" si="9"/>
        <v>562</v>
      </c>
      <c r="C574" s="130" t="s">
        <v>160</v>
      </c>
      <c r="D574" s="34" t="s">
        <v>905</v>
      </c>
      <c r="E574" s="35" t="s">
        <v>890</v>
      </c>
      <c r="F574" s="33" t="s">
        <v>910</v>
      </c>
      <c r="G574" s="33">
        <v>1</v>
      </c>
      <c r="H574" s="34">
        <v>7</v>
      </c>
      <c r="I574" s="41"/>
      <c r="J574" s="42" t="s">
        <v>844</v>
      </c>
      <c r="K574" s="82" t="s">
        <v>792</v>
      </c>
      <c r="L574" s="80" t="s">
        <v>793</v>
      </c>
      <c r="M574" s="78" t="s">
        <v>794</v>
      </c>
      <c r="N574" s="83"/>
      <c r="O574" s="81" t="s">
        <v>795</v>
      </c>
      <c r="P574" s="39" t="s">
        <v>123</v>
      </c>
      <c r="Q574" s="39" t="s">
        <v>86</v>
      </c>
      <c r="R574" s="39"/>
      <c r="S574" s="39"/>
      <c r="T574" s="39"/>
      <c r="U574" s="78"/>
      <c r="V574" s="43">
        <v>1</v>
      </c>
      <c r="W574" s="145"/>
    </row>
    <row r="575" spans="1:24" s="128" customFormat="1" ht="26.45" customHeight="1" x14ac:dyDescent="0.15">
      <c r="B575" s="33">
        <f t="shared" si="9"/>
        <v>563</v>
      </c>
      <c r="C575" s="130" t="s">
        <v>606</v>
      </c>
      <c r="D575" s="34" t="s">
        <v>780</v>
      </c>
      <c r="E575" s="35" t="s">
        <v>881</v>
      </c>
      <c r="F575" s="33" t="s">
        <v>912</v>
      </c>
      <c r="G575" s="33">
        <v>1</v>
      </c>
      <c r="H575" s="34">
        <v>8</v>
      </c>
      <c r="I575" s="41" t="str">
        <f ca="1">IF(INDIRECT("一般振替ＤＶＰ制度!E7")="新規",1,IF(INDIRECT("一般振替ＤＶＰ制度!E7")="変更",2,""))</f>
        <v/>
      </c>
      <c r="J575" s="42"/>
      <c r="K575" s="38" t="s">
        <v>94</v>
      </c>
      <c r="L575" s="78" t="s">
        <v>95</v>
      </c>
      <c r="M575" s="78" t="s">
        <v>111</v>
      </c>
      <c r="N575" s="84"/>
      <c r="O575" s="81">
        <v>1</v>
      </c>
      <c r="P575" s="39" t="s">
        <v>123</v>
      </c>
      <c r="Q575" s="39" t="s">
        <v>86</v>
      </c>
      <c r="R575" s="39" t="s">
        <v>779</v>
      </c>
      <c r="S575" s="39" t="s">
        <v>807</v>
      </c>
      <c r="T575" s="39" t="s">
        <v>905</v>
      </c>
      <c r="U575" s="78" t="s">
        <v>781</v>
      </c>
      <c r="V575" s="43">
        <v>1</v>
      </c>
      <c r="W575" s="145"/>
    </row>
    <row r="576" spans="1:24" s="128" customFormat="1" ht="33" customHeight="1" x14ac:dyDescent="0.15">
      <c r="A576" s="143" t="s">
        <v>913</v>
      </c>
      <c r="B576" s="33">
        <f t="shared" si="9"/>
        <v>564</v>
      </c>
      <c r="C576" s="130" t="s">
        <v>530</v>
      </c>
      <c r="D576" s="34" t="s">
        <v>779</v>
      </c>
      <c r="E576" s="35" t="s">
        <v>823</v>
      </c>
      <c r="F576" s="33" t="s">
        <v>910</v>
      </c>
      <c r="G576" s="33">
        <v>1</v>
      </c>
      <c r="H576" s="34">
        <v>9</v>
      </c>
      <c r="I576" s="41" t="str">
        <f ca="1">IF(INDIRECT("一般振替ＤＶＰ制度!E13")="","",INDIRECT("一般振替ＤＶＰ制度!E13"))</f>
        <v/>
      </c>
      <c r="J576" s="42"/>
      <c r="K576" s="38" t="s">
        <v>94</v>
      </c>
      <c r="L576" s="78"/>
      <c r="M576" s="79"/>
      <c r="N576" s="79"/>
      <c r="O576" s="81"/>
      <c r="P576" s="39" t="s">
        <v>123</v>
      </c>
      <c r="Q576" s="44"/>
      <c r="R576" s="44"/>
      <c r="S576" s="44"/>
      <c r="T576" s="44"/>
      <c r="U576" s="78"/>
      <c r="V576" s="40"/>
      <c r="W576" s="144"/>
    </row>
    <row r="577" spans="1:23" s="128" customFormat="1" ht="26.45" customHeight="1" x14ac:dyDescent="0.15">
      <c r="A577" s="143" t="s">
        <v>913</v>
      </c>
      <c r="B577" s="33">
        <f t="shared" si="9"/>
        <v>565</v>
      </c>
      <c r="C577" s="130" t="s">
        <v>612</v>
      </c>
      <c r="D577" s="34" t="s">
        <v>807</v>
      </c>
      <c r="E577" s="35" t="s">
        <v>823</v>
      </c>
      <c r="F577" s="33" t="s">
        <v>911</v>
      </c>
      <c r="G577" s="33">
        <v>1</v>
      </c>
      <c r="H577" s="34">
        <v>10</v>
      </c>
      <c r="I577" s="41" t="str">
        <f ca="1">IF(INDIRECT("一般振替ＤＶＰ制度!E17")="","",INDIRECT("一般振替ＤＶＰ制度!E17"))</f>
        <v/>
      </c>
      <c r="J577" s="42"/>
      <c r="K577" s="38" t="s">
        <v>94</v>
      </c>
      <c r="L577" s="80" t="s">
        <v>96</v>
      </c>
      <c r="M577" s="79" t="s">
        <v>815</v>
      </c>
      <c r="N577" s="88"/>
      <c r="O577" s="81" t="s">
        <v>802</v>
      </c>
      <c r="P577" s="39" t="s">
        <v>123</v>
      </c>
      <c r="Q577" s="39" t="s">
        <v>86</v>
      </c>
      <c r="R577" s="39" t="s">
        <v>780</v>
      </c>
      <c r="S577" s="39" t="s">
        <v>780</v>
      </c>
      <c r="T577" s="39" t="s">
        <v>780</v>
      </c>
      <c r="U577" s="78" t="s">
        <v>817</v>
      </c>
      <c r="V577" s="43">
        <v>1</v>
      </c>
      <c r="W577" s="145"/>
    </row>
    <row r="578" spans="1:23" s="128" customFormat="1" ht="26.45" customHeight="1" x14ac:dyDescent="0.15">
      <c r="A578" s="143" t="s">
        <v>914</v>
      </c>
      <c r="B578" s="33">
        <f t="shared" si="9"/>
        <v>566</v>
      </c>
      <c r="C578" s="130" t="s">
        <v>613</v>
      </c>
      <c r="D578" s="34" t="s">
        <v>780</v>
      </c>
      <c r="E578" s="35" t="s">
        <v>809</v>
      </c>
      <c r="F578" s="33" t="s">
        <v>915</v>
      </c>
      <c r="G578" s="80">
        <v>1</v>
      </c>
      <c r="H578" s="34">
        <v>11</v>
      </c>
      <c r="I578" s="41" t="str">
        <f ca="1">IF(INDIRECT("一般振替ＤＶＰ制度!E18")="","",INDIRECT("一般振替ＤＶＰ制度!E18"))</f>
        <v/>
      </c>
      <c r="J578" s="42"/>
      <c r="K578" s="38" t="s">
        <v>94</v>
      </c>
      <c r="L578" s="80" t="s">
        <v>96</v>
      </c>
      <c r="M578" s="79" t="s">
        <v>815</v>
      </c>
      <c r="N578" s="88"/>
      <c r="O578" s="81" t="s">
        <v>916</v>
      </c>
      <c r="P578" s="39" t="s">
        <v>123</v>
      </c>
      <c r="Q578" s="39" t="s">
        <v>86</v>
      </c>
      <c r="R578" s="39" t="s">
        <v>780</v>
      </c>
      <c r="S578" s="39" t="s">
        <v>807</v>
      </c>
      <c r="T578" s="39" t="s">
        <v>806</v>
      </c>
      <c r="U578" s="78" t="s">
        <v>781</v>
      </c>
      <c r="V578" s="43">
        <v>1</v>
      </c>
      <c r="W578" s="145"/>
    </row>
    <row r="579" spans="1:23" s="128" customFormat="1" ht="26.45" customHeight="1" x14ac:dyDescent="0.15">
      <c r="A579" s="143" t="s">
        <v>913</v>
      </c>
      <c r="B579" s="33">
        <f t="shared" si="9"/>
        <v>567</v>
      </c>
      <c r="C579" s="130" t="s">
        <v>614</v>
      </c>
      <c r="D579" s="34" t="s">
        <v>905</v>
      </c>
      <c r="E579" s="35" t="s">
        <v>832</v>
      </c>
      <c r="F579" s="33" t="s">
        <v>911</v>
      </c>
      <c r="G579" s="33">
        <v>1</v>
      </c>
      <c r="H579" s="34">
        <v>12</v>
      </c>
      <c r="I579" s="41" t="str">
        <f ca="1">IF(INDIRECT("一般振替ＤＶＰ制度!E19")="","",INDIRECT("一般振替ＤＶＰ制度!E19"))</f>
        <v/>
      </c>
      <c r="J579" s="42"/>
      <c r="K579" s="38" t="s">
        <v>94</v>
      </c>
      <c r="L579" s="78"/>
      <c r="M579" s="79" t="s">
        <v>882</v>
      </c>
      <c r="N579" s="88" t="s">
        <v>605</v>
      </c>
      <c r="O579" s="81">
        <v>13</v>
      </c>
      <c r="P579" s="39" t="s">
        <v>123</v>
      </c>
      <c r="Q579" s="39" t="s">
        <v>86</v>
      </c>
      <c r="R579" s="39" t="s">
        <v>780</v>
      </c>
      <c r="S579" s="39" t="s">
        <v>807</v>
      </c>
      <c r="T579" s="39" t="s">
        <v>807</v>
      </c>
      <c r="U579" s="78" t="s">
        <v>797</v>
      </c>
      <c r="V579" s="43">
        <v>1</v>
      </c>
      <c r="W579" s="145"/>
    </row>
    <row r="580" spans="1:23" s="128" customFormat="1" ht="26.45" customHeight="1" x14ac:dyDescent="0.15">
      <c r="A580" s="143" t="s">
        <v>917</v>
      </c>
      <c r="B580" s="33">
        <f t="shared" si="9"/>
        <v>568</v>
      </c>
      <c r="C580" s="130" t="s">
        <v>615</v>
      </c>
      <c r="D580" s="34" t="s">
        <v>807</v>
      </c>
      <c r="E580" s="35" t="s">
        <v>823</v>
      </c>
      <c r="F580" s="33" t="s">
        <v>912</v>
      </c>
      <c r="G580" s="33">
        <v>1</v>
      </c>
      <c r="H580" s="34">
        <v>13</v>
      </c>
      <c r="I580" s="41" t="str">
        <f ca="1">IF(INDIRECT("一般振替ＤＶＰ制度!E20")="","",INDIRECT("一般振替ＤＶＰ制度!E20"))</f>
        <v/>
      </c>
      <c r="J580" s="42"/>
      <c r="K580" s="38" t="s">
        <v>94</v>
      </c>
      <c r="L580" s="80" t="s">
        <v>96</v>
      </c>
      <c r="M580" s="79" t="s">
        <v>826</v>
      </c>
      <c r="N580" s="88"/>
      <c r="O580" s="81" t="s">
        <v>818</v>
      </c>
      <c r="P580" s="39" t="s">
        <v>123</v>
      </c>
      <c r="Q580" s="39" t="s">
        <v>86</v>
      </c>
      <c r="R580" s="39" t="s">
        <v>779</v>
      </c>
      <c r="S580" s="39" t="s">
        <v>806</v>
      </c>
      <c r="T580" s="39" t="s">
        <v>780</v>
      </c>
      <c r="U580" s="78" t="s">
        <v>781</v>
      </c>
      <c r="V580" s="43">
        <v>1</v>
      </c>
      <c r="W580" s="145"/>
    </row>
    <row r="581" spans="1:23" s="128" customFormat="1" ht="26.45" customHeight="1" x14ac:dyDescent="0.15">
      <c r="A581" s="143" t="s">
        <v>913</v>
      </c>
      <c r="B581" s="33">
        <f t="shared" si="9"/>
        <v>569</v>
      </c>
      <c r="C581" s="130" t="s">
        <v>616</v>
      </c>
      <c r="D581" s="34" t="s">
        <v>807</v>
      </c>
      <c r="E581" s="35" t="s">
        <v>809</v>
      </c>
      <c r="F581" s="33" t="s">
        <v>910</v>
      </c>
      <c r="G581" s="33">
        <v>1</v>
      </c>
      <c r="H581" s="34">
        <v>14</v>
      </c>
      <c r="I581" s="41"/>
      <c r="J581" s="42"/>
      <c r="K581" s="38"/>
      <c r="L581" s="78"/>
      <c r="M581" s="79"/>
      <c r="N581" s="88"/>
      <c r="O581" s="81"/>
      <c r="P581" s="39" t="s">
        <v>123</v>
      </c>
      <c r="Q581" s="39" t="s">
        <v>86</v>
      </c>
      <c r="R581" s="39" t="s">
        <v>807</v>
      </c>
      <c r="S581" s="39" t="s">
        <v>807</v>
      </c>
      <c r="T581" s="39" t="s">
        <v>807</v>
      </c>
      <c r="U581" s="78" t="s">
        <v>781</v>
      </c>
      <c r="V581" s="43">
        <v>1</v>
      </c>
      <c r="W581" s="145"/>
    </row>
    <row r="582" spans="1:23" s="128" customFormat="1" ht="26.45" customHeight="1" x14ac:dyDescent="0.15">
      <c r="A582" s="143" t="s">
        <v>914</v>
      </c>
      <c r="B582" s="33">
        <f t="shared" si="9"/>
        <v>570</v>
      </c>
      <c r="C582" s="130" t="s">
        <v>617</v>
      </c>
      <c r="D582" s="34" t="s">
        <v>807</v>
      </c>
      <c r="E582" s="35" t="s">
        <v>809</v>
      </c>
      <c r="F582" s="33" t="s">
        <v>910</v>
      </c>
      <c r="G582" s="80">
        <v>1</v>
      </c>
      <c r="H582" s="34">
        <v>15</v>
      </c>
      <c r="I582" s="41" t="str">
        <f ca="1">IF(INDIRECT("一般振替ＤＶＰ制度!E21")="","",INDIRECT("一般振替ＤＶＰ制度!E21"))</f>
        <v/>
      </c>
      <c r="J582" s="42"/>
      <c r="K582" s="38" t="s">
        <v>94</v>
      </c>
      <c r="L582" s="78"/>
      <c r="M582" s="79" t="s">
        <v>826</v>
      </c>
      <c r="N582" s="88" t="s">
        <v>605</v>
      </c>
      <c r="O582" s="81">
        <v>8</v>
      </c>
      <c r="P582" s="39" t="s">
        <v>123</v>
      </c>
      <c r="Q582" s="39" t="s">
        <v>86</v>
      </c>
      <c r="R582" s="39" t="s">
        <v>807</v>
      </c>
      <c r="S582" s="39" t="s">
        <v>780</v>
      </c>
      <c r="T582" s="39" t="s">
        <v>780</v>
      </c>
      <c r="U582" s="78" t="s">
        <v>817</v>
      </c>
      <c r="V582" s="43">
        <v>1</v>
      </c>
      <c r="W582" s="145"/>
    </row>
    <row r="583" spans="1:23" s="128" customFormat="1" ht="26.45" customHeight="1" x14ac:dyDescent="0.15">
      <c r="A583" s="143" t="s">
        <v>913</v>
      </c>
      <c r="B583" s="33">
        <f t="shared" si="9"/>
        <v>571</v>
      </c>
      <c r="C583" s="130" t="s">
        <v>618</v>
      </c>
      <c r="D583" s="34" t="s">
        <v>780</v>
      </c>
      <c r="E583" s="35" t="s">
        <v>809</v>
      </c>
      <c r="F583" s="33" t="s">
        <v>910</v>
      </c>
      <c r="G583" s="80">
        <v>1</v>
      </c>
      <c r="H583" s="34">
        <v>16</v>
      </c>
      <c r="I583" s="41" t="str">
        <f ca="1">IF(INDIRECT("一般振替ＤＶＰ制度!E22")="","",INDIRECT("一般振替ＤＶＰ制度!E22"))</f>
        <v/>
      </c>
      <c r="J583" s="42"/>
      <c r="K583" s="38" t="s">
        <v>94</v>
      </c>
      <c r="L583" s="80" t="s">
        <v>96</v>
      </c>
      <c r="M583" s="79" t="s">
        <v>826</v>
      </c>
      <c r="N583" s="88"/>
      <c r="O583" s="81" t="s">
        <v>825</v>
      </c>
      <c r="P583" s="39" t="s">
        <v>123</v>
      </c>
      <c r="Q583" s="39" t="s">
        <v>86</v>
      </c>
      <c r="R583" s="39" t="s">
        <v>807</v>
      </c>
      <c r="S583" s="39" t="s">
        <v>807</v>
      </c>
      <c r="T583" s="39" t="s">
        <v>807</v>
      </c>
      <c r="U583" s="78" t="s">
        <v>781</v>
      </c>
      <c r="V583" s="43">
        <v>1</v>
      </c>
      <c r="W583" s="145"/>
    </row>
    <row r="584" spans="1:23" s="128" customFormat="1" ht="26.45" customHeight="1" x14ac:dyDescent="0.15">
      <c r="A584" s="143" t="s">
        <v>913</v>
      </c>
      <c r="B584" s="33">
        <f t="shared" si="9"/>
        <v>572</v>
      </c>
      <c r="C584" s="130" t="s">
        <v>1152</v>
      </c>
      <c r="D584" s="34" t="s">
        <v>85</v>
      </c>
      <c r="E584" s="35" t="s">
        <v>93</v>
      </c>
      <c r="F584" s="33" t="s">
        <v>910</v>
      </c>
      <c r="G584" s="33">
        <v>1</v>
      </c>
      <c r="H584" s="34">
        <v>17</v>
      </c>
      <c r="I584" s="41" t="str">
        <f ca="1">IF(INDIRECT("一般振替ＤＶＰ制度!N"&amp;ROW()-567)="","",INDIRECT("一般振替ＤＶＰ制度!N"&amp;ROW()-567))</f>
        <v/>
      </c>
      <c r="J584" s="305"/>
      <c r="K584" s="38" t="s">
        <v>94</v>
      </c>
      <c r="L584" s="80" t="s">
        <v>96</v>
      </c>
      <c r="M584" s="79" t="s">
        <v>105</v>
      </c>
      <c r="N584" s="88"/>
      <c r="O584" s="81" t="s">
        <v>110</v>
      </c>
      <c r="P584" s="39" t="s">
        <v>123</v>
      </c>
      <c r="Q584" s="39" t="s">
        <v>86</v>
      </c>
      <c r="R584" s="39" t="s">
        <v>85</v>
      </c>
      <c r="S584" s="39" t="s">
        <v>85</v>
      </c>
      <c r="T584" s="39" t="s">
        <v>85</v>
      </c>
      <c r="U584" s="78" t="s">
        <v>108</v>
      </c>
      <c r="V584" s="43">
        <v>1</v>
      </c>
      <c r="W584" s="145"/>
    </row>
    <row r="585" spans="1:23" s="128" customFormat="1" ht="26.45" customHeight="1" x14ac:dyDescent="0.15">
      <c r="A585" s="143" t="s">
        <v>913</v>
      </c>
      <c r="B585" s="33">
        <f t="shared" si="9"/>
        <v>573</v>
      </c>
      <c r="C585" s="130" t="s">
        <v>1153</v>
      </c>
      <c r="D585" s="34" t="s">
        <v>85</v>
      </c>
      <c r="E585" s="35" t="s">
        <v>93</v>
      </c>
      <c r="F585" s="33" t="s">
        <v>910</v>
      </c>
      <c r="G585" s="80">
        <v>1</v>
      </c>
      <c r="H585" s="34">
        <v>18</v>
      </c>
      <c r="I585" s="41" t="str">
        <f t="shared" ref="I585:I587" ca="1" si="10">IF(INDIRECT("一般振替ＤＶＰ制度!N"&amp;ROW()-567)="","",INDIRECT("一般振替ＤＶＰ制度!N"&amp;ROW()-567))</f>
        <v/>
      </c>
      <c r="J585" s="305"/>
      <c r="K585" s="38" t="s">
        <v>94</v>
      </c>
      <c r="L585" s="80" t="s">
        <v>96</v>
      </c>
      <c r="M585" s="79" t="s">
        <v>105</v>
      </c>
      <c r="N585" s="88"/>
      <c r="O585" s="81" t="s">
        <v>110</v>
      </c>
      <c r="P585" s="39" t="s">
        <v>123</v>
      </c>
      <c r="Q585" s="39" t="s">
        <v>86</v>
      </c>
      <c r="R585" s="39" t="s">
        <v>85</v>
      </c>
      <c r="S585" s="39" t="s">
        <v>85</v>
      </c>
      <c r="T585" s="39" t="s">
        <v>85</v>
      </c>
      <c r="U585" s="78" t="s">
        <v>108</v>
      </c>
      <c r="V585" s="43">
        <v>1</v>
      </c>
      <c r="W585" s="145"/>
    </row>
    <row r="586" spans="1:23" s="128" customFormat="1" ht="26.45" customHeight="1" x14ac:dyDescent="0.15">
      <c r="A586" s="143" t="s">
        <v>913</v>
      </c>
      <c r="B586" s="33">
        <f t="shared" si="9"/>
        <v>574</v>
      </c>
      <c r="C586" s="130" t="s">
        <v>1154</v>
      </c>
      <c r="D586" s="34" t="s">
        <v>85</v>
      </c>
      <c r="E586" s="35" t="s">
        <v>93</v>
      </c>
      <c r="F586" s="33" t="s">
        <v>910</v>
      </c>
      <c r="G586" s="33">
        <v>1</v>
      </c>
      <c r="H586" s="34">
        <v>19</v>
      </c>
      <c r="I586" s="41" t="str">
        <f ca="1">IF(INDIRECT("一般振替ＤＶＰ制度!N"&amp;ROW()-567)="","",INDIRECT("一般振替ＤＶＰ制度!N"&amp;ROW()-567))</f>
        <v/>
      </c>
      <c r="J586" s="305"/>
      <c r="K586" s="38" t="s">
        <v>94</v>
      </c>
      <c r="L586" s="78"/>
      <c r="M586" s="79" t="s">
        <v>105</v>
      </c>
      <c r="N586" s="88" t="s">
        <v>605</v>
      </c>
      <c r="O586" s="81">
        <v>13</v>
      </c>
      <c r="P586" s="39" t="s">
        <v>123</v>
      </c>
      <c r="Q586" s="39" t="s">
        <v>86</v>
      </c>
      <c r="R586" s="39" t="s">
        <v>85</v>
      </c>
      <c r="S586" s="39" t="s">
        <v>85</v>
      </c>
      <c r="T586" s="39" t="s">
        <v>85</v>
      </c>
      <c r="U586" s="78" t="s">
        <v>108</v>
      </c>
      <c r="V586" s="43">
        <v>1</v>
      </c>
      <c r="W586" s="145"/>
    </row>
    <row r="587" spans="1:23" s="128" customFormat="1" ht="26.45" customHeight="1" x14ac:dyDescent="0.15">
      <c r="A587" s="143" t="s">
        <v>913</v>
      </c>
      <c r="B587" s="33">
        <f t="shared" si="9"/>
        <v>575</v>
      </c>
      <c r="C587" s="130" t="s">
        <v>1155</v>
      </c>
      <c r="D587" s="34" t="s">
        <v>85</v>
      </c>
      <c r="E587" s="35" t="s">
        <v>93</v>
      </c>
      <c r="F587" s="33" t="s">
        <v>910</v>
      </c>
      <c r="G587" s="33">
        <v>1</v>
      </c>
      <c r="H587" s="34">
        <v>20</v>
      </c>
      <c r="I587" s="41" t="str">
        <f t="shared" ca="1" si="10"/>
        <v/>
      </c>
      <c r="J587" s="305"/>
      <c r="K587" s="38" t="s">
        <v>94</v>
      </c>
      <c r="L587" s="80" t="s">
        <v>96</v>
      </c>
      <c r="M587" s="79" t="s">
        <v>105</v>
      </c>
      <c r="N587" s="88"/>
      <c r="O587" s="81" t="s">
        <v>110</v>
      </c>
      <c r="P587" s="39" t="s">
        <v>123</v>
      </c>
      <c r="Q587" s="39" t="s">
        <v>86</v>
      </c>
      <c r="R587" s="39" t="s">
        <v>85</v>
      </c>
      <c r="S587" s="39" t="s">
        <v>85</v>
      </c>
      <c r="T587" s="39" t="s">
        <v>85</v>
      </c>
      <c r="U587" s="78" t="s">
        <v>108</v>
      </c>
      <c r="V587" s="43">
        <v>1</v>
      </c>
      <c r="W587" s="145"/>
    </row>
    <row r="588" spans="1:23" s="128" customFormat="1" ht="26.45" customHeight="1" x14ac:dyDescent="0.15">
      <c r="A588" s="143" t="s">
        <v>913</v>
      </c>
      <c r="B588" s="33">
        <f t="shared" si="9"/>
        <v>576</v>
      </c>
      <c r="C588" s="130" t="s">
        <v>1156</v>
      </c>
      <c r="D588" s="34" t="s">
        <v>85</v>
      </c>
      <c r="E588" s="35" t="s">
        <v>93</v>
      </c>
      <c r="F588" s="33" t="s">
        <v>910</v>
      </c>
      <c r="G588" s="33">
        <v>1</v>
      </c>
      <c r="H588" s="34">
        <v>21</v>
      </c>
      <c r="I588" s="41"/>
      <c r="J588" s="305"/>
      <c r="K588" s="38"/>
      <c r="L588" s="78"/>
      <c r="M588" s="79"/>
      <c r="N588" s="88"/>
      <c r="O588" s="81"/>
      <c r="P588" s="39" t="s">
        <v>123</v>
      </c>
      <c r="Q588" s="39" t="s">
        <v>86</v>
      </c>
      <c r="R588" s="39" t="s">
        <v>85</v>
      </c>
      <c r="S588" s="39" t="s">
        <v>85</v>
      </c>
      <c r="T588" s="39" t="s">
        <v>85</v>
      </c>
      <c r="U588" s="78" t="s">
        <v>108</v>
      </c>
      <c r="V588" s="43">
        <v>1</v>
      </c>
      <c r="W588" s="145"/>
    </row>
    <row r="589" spans="1:23" s="128" customFormat="1" ht="26.45" customHeight="1" x14ac:dyDescent="0.15">
      <c r="A589" s="143" t="s">
        <v>913</v>
      </c>
      <c r="B589" s="33">
        <f t="shared" si="9"/>
        <v>577</v>
      </c>
      <c r="C589" s="130" t="s">
        <v>1157</v>
      </c>
      <c r="D589" s="34" t="s">
        <v>85</v>
      </c>
      <c r="E589" s="35" t="s">
        <v>93</v>
      </c>
      <c r="F589" s="33" t="s">
        <v>910</v>
      </c>
      <c r="G589" s="80">
        <v>1</v>
      </c>
      <c r="H589" s="34">
        <v>22</v>
      </c>
      <c r="I589" s="41" t="str">
        <f ca="1">IF(INDIRECT("一般振替ＤＶＰ制度!N"&amp;ROW()-568)="","",INDIRECT("一般振替ＤＶＰ制度!N"&amp;ROW()-568))</f>
        <v/>
      </c>
      <c r="J589" s="305"/>
      <c r="K589" s="38" t="s">
        <v>94</v>
      </c>
      <c r="L589" s="78"/>
      <c r="M589" s="79" t="s">
        <v>105</v>
      </c>
      <c r="N589" s="88" t="s">
        <v>605</v>
      </c>
      <c r="O589" s="81">
        <v>8</v>
      </c>
      <c r="P589" s="39" t="s">
        <v>123</v>
      </c>
      <c r="Q589" s="39" t="s">
        <v>86</v>
      </c>
      <c r="R589" s="39" t="s">
        <v>85</v>
      </c>
      <c r="S589" s="39" t="s">
        <v>85</v>
      </c>
      <c r="T589" s="39" t="s">
        <v>85</v>
      </c>
      <c r="U589" s="78" t="s">
        <v>108</v>
      </c>
      <c r="V589" s="43">
        <v>1</v>
      </c>
      <c r="W589" s="145"/>
    </row>
    <row r="590" spans="1:23" s="128" customFormat="1" ht="26.45" customHeight="1" x14ac:dyDescent="0.15">
      <c r="A590" s="143" t="s">
        <v>913</v>
      </c>
      <c r="B590" s="33">
        <f t="shared" si="9"/>
        <v>578</v>
      </c>
      <c r="C590" s="130" t="s">
        <v>1158</v>
      </c>
      <c r="D590" s="34" t="s">
        <v>85</v>
      </c>
      <c r="E590" s="35" t="s">
        <v>93</v>
      </c>
      <c r="F590" s="33" t="s">
        <v>910</v>
      </c>
      <c r="G590" s="80">
        <v>1</v>
      </c>
      <c r="H590" s="34">
        <v>23</v>
      </c>
      <c r="I590" s="41" t="str">
        <f ca="1">IF(INDIRECT("一般振替ＤＶＰ制度!N"&amp;ROW()-568)="","",INDIRECT("一般振替ＤＶＰ制度!N"&amp;ROW()-568))</f>
        <v/>
      </c>
      <c r="J590" s="305"/>
      <c r="K590" s="38" t="s">
        <v>94</v>
      </c>
      <c r="L590" s="80" t="s">
        <v>96</v>
      </c>
      <c r="M590" s="79" t="s">
        <v>105</v>
      </c>
      <c r="N590" s="88"/>
      <c r="O590" s="81" t="s">
        <v>110</v>
      </c>
      <c r="P590" s="39" t="s">
        <v>123</v>
      </c>
      <c r="Q590" s="39" t="s">
        <v>86</v>
      </c>
      <c r="R590" s="39" t="s">
        <v>85</v>
      </c>
      <c r="S590" s="39" t="s">
        <v>85</v>
      </c>
      <c r="T590" s="39" t="s">
        <v>85</v>
      </c>
      <c r="U590" s="78" t="s">
        <v>108</v>
      </c>
      <c r="V590" s="43">
        <v>1</v>
      </c>
      <c r="W590" s="145"/>
    </row>
    <row r="591" spans="1:23" s="128" customFormat="1" ht="26.45" customHeight="1" x14ac:dyDescent="0.15">
      <c r="A591" s="143" t="s">
        <v>914</v>
      </c>
      <c r="B591" s="33">
        <f t="shared" si="9"/>
        <v>579</v>
      </c>
      <c r="C591" s="130" t="s">
        <v>619</v>
      </c>
      <c r="D591" s="34" t="s">
        <v>807</v>
      </c>
      <c r="E591" s="35" t="s">
        <v>809</v>
      </c>
      <c r="F591" s="33" t="s">
        <v>911</v>
      </c>
      <c r="G591" s="33">
        <v>1</v>
      </c>
      <c r="H591" s="34">
        <v>24</v>
      </c>
      <c r="I591" s="41" t="str">
        <f ca="1">IF(INDIRECT("一般振替ＤＶＰ制度!E25")="","",INDIRECT("一般振替ＤＶＰ制度!E25"))</f>
        <v/>
      </c>
      <c r="J591" s="42"/>
      <c r="K591" s="38" t="s">
        <v>94</v>
      </c>
      <c r="L591" s="80" t="s">
        <v>96</v>
      </c>
      <c r="M591" s="79" t="s">
        <v>801</v>
      </c>
      <c r="N591" s="88"/>
      <c r="O591" s="81" t="s">
        <v>802</v>
      </c>
      <c r="P591" s="39" t="s">
        <v>123</v>
      </c>
      <c r="Q591" s="39" t="s">
        <v>86</v>
      </c>
      <c r="R591" s="39" t="s">
        <v>780</v>
      </c>
      <c r="S591" s="39" t="s">
        <v>780</v>
      </c>
      <c r="T591" s="39" t="s">
        <v>807</v>
      </c>
      <c r="U591" s="78" t="s">
        <v>781</v>
      </c>
      <c r="V591" s="43">
        <v>1</v>
      </c>
      <c r="W591" s="145"/>
    </row>
    <row r="592" spans="1:23" s="128" customFormat="1" ht="26.45" customHeight="1" x14ac:dyDescent="0.15">
      <c r="A592" s="143" t="s">
        <v>918</v>
      </c>
      <c r="B592" s="33">
        <f t="shared" si="9"/>
        <v>580</v>
      </c>
      <c r="C592" s="130" t="s">
        <v>620</v>
      </c>
      <c r="D592" s="34" t="s">
        <v>780</v>
      </c>
      <c r="E592" s="35" t="s">
        <v>809</v>
      </c>
      <c r="F592" s="33" t="s">
        <v>911</v>
      </c>
      <c r="G592" s="33">
        <v>1</v>
      </c>
      <c r="H592" s="34">
        <v>25</v>
      </c>
      <c r="I592" s="41" t="str">
        <f ca="1">IF(INDIRECT("一般振替ＤＶＰ制度!E26")="","",INDIRECT("一般振替ＤＶＰ制度!E26"))</f>
        <v/>
      </c>
      <c r="J592" s="42"/>
      <c r="K592" s="38" t="s">
        <v>94</v>
      </c>
      <c r="L592" s="80" t="s">
        <v>96</v>
      </c>
      <c r="M592" s="79" t="s">
        <v>801</v>
      </c>
      <c r="N592" s="88"/>
      <c r="O592" s="81" t="s">
        <v>802</v>
      </c>
      <c r="P592" s="39" t="s">
        <v>123</v>
      </c>
      <c r="Q592" s="39" t="s">
        <v>86</v>
      </c>
      <c r="R592" s="39" t="s">
        <v>780</v>
      </c>
      <c r="S592" s="39" t="s">
        <v>807</v>
      </c>
      <c r="T592" s="39" t="s">
        <v>807</v>
      </c>
      <c r="U592" s="78" t="s">
        <v>781</v>
      </c>
      <c r="V592" s="43">
        <v>1</v>
      </c>
      <c r="W592" s="145"/>
    </row>
    <row r="593" spans="1:23" s="128" customFormat="1" ht="26.45" customHeight="1" x14ac:dyDescent="0.15">
      <c r="A593" s="143" t="s">
        <v>914</v>
      </c>
      <c r="B593" s="33">
        <f t="shared" si="9"/>
        <v>581</v>
      </c>
      <c r="C593" s="130" t="s">
        <v>621</v>
      </c>
      <c r="D593" s="34" t="s">
        <v>806</v>
      </c>
      <c r="E593" s="35" t="s">
        <v>823</v>
      </c>
      <c r="F593" s="33" t="s">
        <v>919</v>
      </c>
      <c r="G593" s="80">
        <v>1</v>
      </c>
      <c r="H593" s="34">
        <v>26</v>
      </c>
      <c r="I593" s="41" t="str">
        <f ca="1">IF(INDIRECT("一般振替ＤＶＰ制度!E27")="","",INDIRECT("一般振替ＤＶＰ制度!E27"))</f>
        <v/>
      </c>
      <c r="J593" s="42"/>
      <c r="K593" s="38" t="s">
        <v>94</v>
      </c>
      <c r="L593" s="78"/>
      <c r="M593" s="79" t="s">
        <v>826</v>
      </c>
      <c r="N593" s="88" t="s">
        <v>605</v>
      </c>
      <c r="O593" s="81">
        <v>13</v>
      </c>
      <c r="P593" s="39" t="s">
        <v>123</v>
      </c>
      <c r="Q593" s="39" t="s">
        <v>86</v>
      </c>
      <c r="R593" s="39" t="s">
        <v>780</v>
      </c>
      <c r="S593" s="39" t="s">
        <v>807</v>
      </c>
      <c r="T593" s="39" t="s">
        <v>807</v>
      </c>
      <c r="U593" s="78" t="s">
        <v>781</v>
      </c>
      <c r="V593" s="43">
        <v>1</v>
      </c>
      <c r="W593" s="145"/>
    </row>
    <row r="594" spans="1:23" s="128" customFormat="1" ht="26.45" customHeight="1" x14ac:dyDescent="0.15">
      <c r="A594" s="143" t="s">
        <v>913</v>
      </c>
      <c r="B594" s="33">
        <f t="shared" si="9"/>
        <v>582</v>
      </c>
      <c r="C594" s="130" t="s">
        <v>622</v>
      </c>
      <c r="D594" s="34" t="s">
        <v>807</v>
      </c>
      <c r="E594" s="35" t="s">
        <v>832</v>
      </c>
      <c r="F594" s="33" t="s">
        <v>910</v>
      </c>
      <c r="G594" s="80">
        <v>1</v>
      </c>
      <c r="H594" s="34">
        <v>27</v>
      </c>
      <c r="I594" s="41" t="str">
        <f ca="1">IF(INDIRECT("一般振替ＤＶＰ制度!E28")="","",INDIRECT("一般振替ＤＶＰ制度!E28"))</f>
        <v/>
      </c>
      <c r="J594" s="42"/>
      <c r="K594" s="38" t="s">
        <v>94</v>
      </c>
      <c r="L594" s="80" t="s">
        <v>96</v>
      </c>
      <c r="M594" s="79" t="s">
        <v>815</v>
      </c>
      <c r="N594" s="88"/>
      <c r="O594" s="81" t="s">
        <v>818</v>
      </c>
      <c r="P594" s="39" t="s">
        <v>123</v>
      </c>
      <c r="Q594" s="39" t="s">
        <v>86</v>
      </c>
      <c r="R594" s="39" t="s">
        <v>780</v>
      </c>
      <c r="S594" s="39" t="s">
        <v>780</v>
      </c>
      <c r="T594" s="39" t="s">
        <v>807</v>
      </c>
      <c r="U594" s="78" t="s">
        <v>808</v>
      </c>
      <c r="V594" s="43">
        <v>1</v>
      </c>
      <c r="W594" s="145"/>
    </row>
    <row r="595" spans="1:23" s="128" customFormat="1" ht="26.45" customHeight="1" x14ac:dyDescent="0.15">
      <c r="A595" s="143" t="s">
        <v>914</v>
      </c>
      <c r="B595" s="33">
        <f t="shared" si="9"/>
        <v>583</v>
      </c>
      <c r="C595" s="130" t="s">
        <v>623</v>
      </c>
      <c r="D595" s="34" t="s">
        <v>807</v>
      </c>
      <c r="E595" s="35" t="s">
        <v>809</v>
      </c>
      <c r="F595" s="33" t="s">
        <v>919</v>
      </c>
      <c r="G595" s="33">
        <v>1</v>
      </c>
      <c r="H595" s="34">
        <v>28</v>
      </c>
      <c r="I595" s="41"/>
      <c r="J595" s="42"/>
      <c r="K595" s="38"/>
      <c r="L595" s="78"/>
      <c r="M595" s="79"/>
      <c r="N595" s="88"/>
      <c r="O595" s="81"/>
      <c r="P595" s="39" t="s">
        <v>123</v>
      </c>
      <c r="Q595" s="39" t="s">
        <v>86</v>
      </c>
      <c r="R595" s="39" t="s">
        <v>780</v>
      </c>
      <c r="S595" s="39" t="s">
        <v>806</v>
      </c>
      <c r="T595" s="39" t="s">
        <v>807</v>
      </c>
      <c r="U595" s="78" t="s">
        <v>817</v>
      </c>
      <c r="V595" s="43">
        <v>1</v>
      </c>
      <c r="W595" s="145"/>
    </row>
    <row r="596" spans="1:23" s="128" customFormat="1" ht="26.45" customHeight="1" x14ac:dyDescent="0.15">
      <c r="A596" s="143" t="s">
        <v>913</v>
      </c>
      <c r="B596" s="33">
        <f t="shared" si="9"/>
        <v>584</v>
      </c>
      <c r="C596" s="130" t="s">
        <v>624</v>
      </c>
      <c r="D596" s="34" t="s">
        <v>807</v>
      </c>
      <c r="E596" s="35" t="s">
        <v>809</v>
      </c>
      <c r="F596" s="33" t="s">
        <v>919</v>
      </c>
      <c r="G596" s="33">
        <v>1</v>
      </c>
      <c r="H596" s="34">
        <v>29</v>
      </c>
      <c r="I596" s="41" t="str">
        <f ca="1">IF(INDIRECT("一般振替ＤＶＰ制度!E29")="","",INDIRECT("一般振替ＤＶＰ制度!E29"))</f>
        <v/>
      </c>
      <c r="J596" s="42"/>
      <c r="K596" s="38" t="s">
        <v>94</v>
      </c>
      <c r="L596" s="78"/>
      <c r="M596" s="79" t="s">
        <v>815</v>
      </c>
      <c r="N596" s="88" t="s">
        <v>605</v>
      </c>
      <c r="O596" s="81">
        <v>8</v>
      </c>
      <c r="P596" s="39" t="s">
        <v>123</v>
      </c>
      <c r="Q596" s="39" t="s">
        <v>86</v>
      </c>
      <c r="R596" s="39" t="s">
        <v>807</v>
      </c>
      <c r="S596" s="39" t="s">
        <v>807</v>
      </c>
      <c r="T596" s="39" t="s">
        <v>807</v>
      </c>
      <c r="U596" s="78" t="s">
        <v>817</v>
      </c>
      <c r="V596" s="43">
        <v>1</v>
      </c>
      <c r="W596" s="145"/>
    </row>
    <row r="597" spans="1:23" s="128" customFormat="1" ht="26.45" customHeight="1" x14ac:dyDescent="0.15">
      <c r="A597" s="143" t="s">
        <v>918</v>
      </c>
      <c r="B597" s="33">
        <f t="shared" si="9"/>
        <v>585</v>
      </c>
      <c r="C597" s="130" t="s">
        <v>625</v>
      </c>
      <c r="D597" s="34" t="s">
        <v>807</v>
      </c>
      <c r="E597" s="35" t="s">
        <v>832</v>
      </c>
      <c r="F597" s="33" t="s">
        <v>910</v>
      </c>
      <c r="G597" s="33">
        <v>1</v>
      </c>
      <c r="H597" s="34">
        <v>30</v>
      </c>
      <c r="I597" s="41" t="str">
        <f ca="1">IF(INDIRECT("一般振替ＤＶＰ制度!E30")="","",INDIRECT("一般振替ＤＶＰ制度!E30"))</f>
        <v/>
      </c>
      <c r="J597" s="42"/>
      <c r="K597" s="38" t="s">
        <v>94</v>
      </c>
      <c r="L597" s="80" t="s">
        <v>96</v>
      </c>
      <c r="M597" s="79" t="s">
        <v>815</v>
      </c>
      <c r="N597" s="88"/>
      <c r="O597" s="81" t="s">
        <v>825</v>
      </c>
      <c r="P597" s="39" t="s">
        <v>123</v>
      </c>
      <c r="Q597" s="39" t="s">
        <v>86</v>
      </c>
      <c r="R597" s="39" t="s">
        <v>807</v>
      </c>
      <c r="S597" s="39" t="s">
        <v>780</v>
      </c>
      <c r="T597" s="39" t="s">
        <v>806</v>
      </c>
      <c r="U597" s="78" t="s">
        <v>808</v>
      </c>
      <c r="V597" s="43">
        <v>1</v>
      </c>
      <c r="W597" s="145"/>
    </row>
    <row r="598" spans="1:23" s="128" customFormat="1" ht="26.45" customHeight="1" x14ac:dyDescent="0.15">
      <c r="A598" s="143" t="s">
        <v>913</v>
      </c>
      <c r="B598" s="33">
        <f t="shared" si="9"/>
        <v>586</v>
      </c>
      <c r="C598" s="130" t="s">
        <v>1159</v>
      </c>
      <c r="D598" s="34" t="s">
        <v>85</v>
      </c>
      <c r="E598" s="35" t="s">
        <v>93</v>
      </c>
      <c r="F598" s="33" t="s">
        <v>910</v>
      </c>
      <c r="G598" s="33">
        <v>1</v>
      </c>
      <c r="H598" s="34">
        <v>31</v>
      </c>
      <c r="I598" s="41" t="str">
        <f ca="1">IF(INDIRECT("一般振替ＤＶＰ制度!N"&amp;ROW()-573)="","",INDIRECT("一般振替ＤＶＰ制度!N"&amp;ROW()-573))</f>
        <v/>
      </c>
      <c r="J598" s="305"/>
      <c r="K598" s="38" t="s">
        <v>94</v>
      </c>
      <c r="L598" s="80" t="s">
        <v>96</v>
      </c>
      <c r="M598" s="79" t="s">
        <v>105</v>
      </c>
      <c r="N598" s="88"/>
      <c r="O598" s="81" t="s">
        <v>110</v>
      </c>
      <c r="P598" s="39" t="s">
        <v>123</v>
      </c>
      <c r="Q598" s="39" t="s">
        <v>86</v>
      </c>
      <c r="R598" s="39" t="s">
        <v>85</v>
      </c>
      <c r="S598" s="39" t="s">
        <v>85</v>
      </c>
      <c r="T598" s="39" t="s">
        <v>85</v>
      </c>
      <c r="U598" s="78" t="s">
        <v>108</v>
      </c>
      <c r="V598" s="43">
        <v>1</v>
      </c>
      <c r="W598" s="145"/>
    </row>
    <row r="599" spans="1:23" s="128" customFormat="1" ht="26.45" customHeight="1" x14ac:dyDescent="0.15">
      <c r="A599" s="143" t="s">
        <v>913</v>
      </c>
      <c r="B599" s="33">
        <f t="shared" si="9"/>
        <v>587</v>
      </c>
      <c r="C599" s="130" t="s">
        <v>1160</v>
      </c>
      <c r="D599" s="34" t="s">
        <v>85</v>
      </c>
      <c r="E599" s="35" t="s">
        <v>93</v>
      </c>
      <c r="F599" s="33" t="s">
        <v>910</v>
      </c>
      <c r="G599" s="33">
        <v>1</v>
      </c>
      <c r="H599" s="34">
        <v>32</v>
      </c>
      <c r="I599" s="41" t="str">
        <f ca="1">IF(INDIRECT("一般振替ＤＶＰ制度!N"&amp;ROW()-573)="","",INDIRECT("一般振替ＤＶＰ制度!N"&amp;ROW()-573))</f>
        <v/>
      </c>
      <c r="J599" s="305"/>
      <c r="K599" s="38" t="s">
        <v>94</v>
      </c>
      <c r="L599" s="80" t="s">
        <v>96</v>
      </c>
      <c r="M599" s="79" t="s">
        <v>105</v>
      </c>
      <c r="N599" s="88"/>
      <c r="O599" s="81" t="s">
        <v>110</v>
      </c>
      <c r="P599" s="39" t="s">
        <v>123</v>
      </c>
      <c r="Q599" s="39" t="s">
        <v>86</v>
      </c>
      <c r="R599" s="39" t="s">
        <v>85</v>
      </c>
      <c r="S599" s="39" t="s">
        <v>85</v>
      </c>
      <c r="T599" s="39" t="s">
        <v>85</v>
      </c>
      <c r="U599" s="78" t="s">
        <v>108</v>
      </c>
      <c r="V599" s="43">
        <v>1</v>
      </c>
      <c r="W599" s="145"/>
    </row>
    <row r="600" spans="1:23" s="128" customFormat="1" ht="26.45" customHeight="1" x14ac:dyDescent="0.15">
      <c r="A600" s="143" t="s">
        <v>913</v>
      </c>
      <c r="B600" s="33">
        <f t="shared" si="9"/>
        <v>588</v>
      </c>
      <c r="C600" s="130" t="s">
        <v>1161</v>
      </c>
      <c r="D600" s="34" t="s">
        <v>85</v>
      </c>
      <c r="E600" s="35" t="s">
        <v>93</v>
      </c>
      <c r="F600" s="33" t="s">
        <v>910</v>
      </c>
      <c r="G600" s="80">
        <v>1</v>
      </c>
      <c r="H600" s="34">
        <v>33</v>
      </c>
      <c r="I600" s="41" t="str">
        <f ca="1">IF(INDIRECT("一般振替ＤＶＰ制度!N"&amp;ROW()-573)="","",INDIRECT("一般振替ＤＶＰ制度!N"&amp;ROW()-573))</f>
        <v/>
      </c>
      <c r="J600" s="305"/>
      <c r="K600" s="38" t="s">
        <v>94</v>
      </c>
      <c r="L600" s="78"/>
      <c r="M600" s="79" t="s">
        <v>105</v>
      </c>
      <c r="N600" s="88" t="s">
        <v>605</v>
      </c>
      <c r="O600" s="81">
        <v>13</v>
      </c>
      <c r="P600" s="39" t="s">
        <v>123</v>
      </c>
      <c r="Q600" s="39" t="s">
        <v>86</v>
      </c>
      <c r="R600" s="39" t="s">
        <v>85</v>
      </c>
      <c r="S600" s="39" t="s">
        <v>85</v>
      </c>
      <c r="T600" s="39" t="s">
        <v>85</v>
      </c>
      <c r="U600" s="78" t="s">
        <v>108</v>
      </c>
      <c r="V600" s="43">
        <v>1</v>
      </c>
      <c r="W600" s="145"/>
    </row>
    <row r="601" spans="1:23" s="128" customFormat="1" ht="26.45" customHeight="1" x14ac:dyDescent="0.15">
      <c r="A601" s="143" t="s">
        <v>913</v>
      </c>
      <c r="B601" s="33">
        <f t="shared" si="9"/>
        <v>589</v>
      </c>
      <c r="C601" s="130" t="s">
        <v>1162</v>
      </c>
      <c r="D601" s="34" t="s">
        <v>85</v>
      </c>
      <c r="E601" s="35" t="s">
        <v>93</v>
      </c>
      <c r="F601" s="33" t="s">
        <v>910</v>
      </c>
      <c r="G601" s="80">
        <v>1</v>
      </c>
      <c r="H601" s="34">
        <v>34</v>
      </c>
      <c r="I601" s="41" t="str">
        <f ca="1">IF(INDIRECT("一般振替ＤＶＰ制度!N"&amp;ROW()-573)="","",INDIRECT("一般振替ＤＶＰ制度!N"&amp;ROW()-573))</f>
        <v/>
      </c>
      <c r="J601" s="305"/>
      <c r="K601" s="38" t="s">
        <v>94</v>
      </c>
      <c r="L601" s="80" t="s">
        <v>96</v>
      </c>
      <c r="M601" s="79" t="s">
        <v>105</v>
      </c>
      <c r="N601" s="88"/>
      <c r="O601" s="81" t="s">
        <v>110</v>
      </c>
      <c r="P601" s="39" t="s">
        <v>123</v>
      </c>
      <c r="Q601" s="39" t="s">
        <v>86</v>
      </c>
      <c r="R601" s="39" t="s">
        <v>85</v>
      </c>
      <c r="S601" s="39" t="s">
        <v>85</v>
      </c>
      <c r="T601" s="39" t="s">
        <v>85</v>
      </c>
      <c r="U601" s="78" t="s">
        <v>108</v>
      </c>
      <c r="V601" s="43">
        <v>1</v>
      </c>
      <c r="W601" s="145"/>
    </row>
    <row r="602" spans="1:23" s="128" customFormat="1" ht="26.45" customHeight="1" x14ac:dyDescent="0.15">
      <c r="A602" s="143" t="s">
        <v>913</v>
      </c>
      <c r="B602" s="33">
        <f t="shared" si="9"/>
        <v>590</v>
      </c>
      <c r="C602" s="130" t="s">
        <v>1163</v>
      </c>
      <c r="D602" s="34" t="s">
        <v>85</v>
      </c>
      <c r="E602" s="35" t="s">
        <v>93</v>
      </c>
      <c r="F602" s="33" t="s">
        <v>910</v>
      </c>
      <c r="G602" s="33">
        <v>1</v>
      </c>
      <c r="H602" s="34">
        <v>35</v>
      </c>
      <c r="I602" s="41"/>
      <c r="J602" s="305"/>
      <c r="K602" s="38"/>
      <c r="L602" s="78"/>
      <c r="M602" s="79"/>
      <c r="N602" s="88"/>
      <c r="O602" s="81"/>
      <c r="P602" s="39" t="s">
        <v>123</v>
      </c>
      <c r="Q602" s="39" t="s">
        <v>86</v>
      </c>
      <c r="R602" s="39" t="s">
        <v>85</v>
      </c>
      <c r="S602" s="39" t="s">
        <v>85</v>
      </c>
      <c r="T602" s="39" t="s">
        <v>85</v>
      </c>
      <c r="U602" s="78" t="s">
        <v>108</v>
      </c>
      <c r="V602" s="43">
        <v>1</v>
      </c>
      <c r="W602" s="145"/>
    </row>
    <row r="603" spans="1:23" s="128" customFormat="1" ht="26.45" customHeight="1" x14ac:dyDescent="0.15">
      <c r="A603" s="143" t="s">
        <v>913</v>
      </c>
      <c r="B603" s="33">
        <f t="shared" si="9"/>
        <v>591</v>
      </c>
      <c r="C603" s="130" t="s">
        <v>1164</v>
      </c>
      <c r="D603" s="34" t="s">
        <v>85</v>
      </c>
      <c r="E603" s="35" t="s">
        <v>93</v>
      </c>
      <c r="F603" s="33" t="s">
        <v>910</v>
      </c>
      <c r="G603" s="33">
        <v>1</v>
      </c>
      <c r="H603" s="34">
        <v>36</v>
      </c>
      <c r="I603" s="41" t="str">
        <f ca="1">IF(INDIRECT("一般振替ＤＶＰ制度!N"&amp;ROW()-574)="","",INDIRECT("一般振替ＤＶＰ制度!N"&amp;ROW()-574))</f>
        <v/>
      </c>
      <c r="J603" s="305"/>
      <c r="K603" s="38" t="s">
        <v>94</v>
      </c>
      <c r="L603" s="78"/>
      <c r="M603" s="79" t="s">
        <v>105</v>
      </c>
      <c r="N603" s="88" t="s">
        <v>605</v>
      </c>
      <c r="O603" s="81">
        <v>8</v>
      </c>
      <c r="P603" s="39" t="s">
        <v>123</v>
      </c>
      <c r="Q603" s="39" t="s">
        <v>86</v>
      </c>
      <c r="R603" s="39" t="s">
        <v>85</v>
      </c>
      <c r="S603" s="39" t="s">
        <v>85</v>
      </c>
      <c r="T603" s="39" t="s">
        <v>85</v>
      </c>
      <c r="U603" s="78" t="s">
        <v>108</v>
      </c>
      <c r="V603" s="43">
        <v>1</v>
      </c>
      <c r="W603" s="145"/>
    </row>
    <row r="604" spans="1:23" s="128" customFormat="1" ht="26.45" customHeight="1" x14ac:dyDescent="0.15">
      <c r="A604" s="143" t="s">
        <v>913</v>
      </c>
      <c r="B604" s="33">
        <f t="shared" si="9"/>
        <v>592</v>
      </c>
      <c r="C604" s="130" t="s">
        <v>1165</v>
      </c>
      <c r="D604" s="34" t="s">
        <v>85</v>
      </c>
      <c r="E604" s="35" t="s">
        <v>93</v>
      </c>
      <c r="F604" s="33" t="s">
        <v>910</v>
      </c>
      <c r="G604" s="33">
        <v>1</v>
      </c>
      <c r="H604" s="34">
        <v>37</v>
      </c>
      <c r="I604" s="41" t="str">
        <f ca="1">IF(INDIRECT("一般振替ＤＶＰ制度!N"&amp;ROW()-574)="","",INDIRECT("一般振替ＤＶＰ制度!N"&amp;ROW()-574))</f>
        <v/>
      </c>
      <c r="J604" s="305"/>
      <c r="K604" s="38" t="s">
        <v>94</v>
      </c>
      <c r="L604" s="80" t="s">
        <v>96</v>
      </c>
      <c r="M604" s="79" t="s">
        <v>105</v>
      </c>
      <c r="N604" s="88"/>
      <c r="O604" s="81" t="s">
        <v>110</v>
      </c>
      <c r="P604" s="39" t="s">
        <v>123</v>
      </c>
      <c r="Q604" s="39" t="s">
        <v>86</v>
      </c>
      <c r="R604" s="39" t="s">
        <v>85</v>
      </c>
      <c r="S604" s="39" t="s">
        <v>85</v>
      </c>
      <c r="T604" s="39" t="s">
        <v>85</v>
      </c>
      <c r="U604" s="78" t="s">
        <v>108</v>
      </c>
      <c r="V604" s="43">
        <v>1</v>
      </c>
      <c r="W604" s="145"/>
    </row>
    <row r="605" spans="1:23" s="128" customFormat="1" ht="26.45" customHeight="1" x14ac:dyDescent="0.15">
      <c r="A605" s="143" t="s">
        <v>913</v>
      </c>
      <c r="B605" s="33">
        <f t="shared" si="9"/>
        <v>593</v>
      </c>
      <c r="C605" s="130" t="s">
        <v>1166</v>
      </c>
      <c r="D605" s="34" t="s">
        <v>807</v>
      </c>
      <c r="E605" s="35" t="s">
        <v>809</v>
      </c>
      <c r="F605" s="33" t="s">
        <v>911</v>
      </c>
      <c r="G605" s="80">
        <v>1</v>
      </c>
      <c r="H605" s="34">
        <v>38</v>
      </c>
      <c r="I605" s="41" t="str">
        <f ca="1">IF(INDIRECT("一般振替ＤＶＰ制度!E33")="","",INDIRECT("一般振替ＤＶＰ制度!E33"))</f>
        <v/>
      </c>
      <c r="J605" s="42"/>
      <c r="K605" s="38" t="s">
        <v>94</v>
      </c>
      <c r="L605" s="80" t="s">
        <v>96</v>
      </c>
      <c r="M605" s="79" t="s">
        <v>815</v>
      </c>
      <c r="N605" s="88"/>
      <c r="O605" s="81" t="s">
        <v>802</v>
      </c>
      <c r="P605" s="39" t="s">
        <v>123</v>
      </c>
      <c r="Q605" s="39" t="s">
        <v>86</v>
      </c>
      <c r="R605" s="39" t="s">
        <v>806</v>
      </c>
      <c r="S605" s="39" t="s">
        <v>806</v>
      </c>
      <c r="T605" s="39" t="s">
        <v>807</v>
      </c>
      <c r="U605" s="78" t="s">
        <v>781</v>
      </c>
      <c r="V605" s="43">
        <v>1</v>
      </c>
      <c r="W605" s="145"/>
    </row>
    <row r="606" spans="1:23" s="128" customFormat="1" ht="26.45" customHeight="1" x14ac:dyDescent="0.15">
      <c r="A606" s="143" t="s">
        <v>914</v>
      </c>
      <c r="B606" s="33">
        <f t="shared" si="9"/>
        <v>594</v>
      </c>
      <c r="C606" s="130" t="s">
        <v>626</v>
      </c>
      <c r="D606" s="34" t="s">
        <v>807</v>
      </c>
      <c r="E606" s="35" t="s">
        <v>809</v>
      </c>
      <c r="F606" s="33" t="s">
        <v>910</v>
      </c>
      <c r="G606" s="80">
        <v>1</v>
      </c>
      <c r="H606" s="34">
        <v>39</v>
      </c>
      <c r="I606" s="41" t="str">
        <f ca="1">IF(INDIRECT("一般振替ＤＶＰ制度!E34")="","",INDIRECT("一般振替ＤＶＰ制度!E34"))</f>
        <v/>
      </c>
      <c r="J606" s="42"/>
      <c r="K606" s="38" t="s">
        <v>94</v>
      </c>
      <c r="L606" s="80" t="s">
        <v>96</v>
      </c>
      <c r="M606" s="79" t="s">
        <v>815</v>
      </c>
      <c r="N606" s="88"/>
      <c r="O606" s="81" t="s">
        <v>818</v>
      </c>
      <c r="P606" s="39" t="s">
        <v>123</v>
      </c>
      <c r="Q606" s="39" t="s">
        <v>86</v>
      </c>
      <c r="R606" s="39" t="s">
        <v>780</v>
      </c>
      <c r="S606" s="39" t="s">
        <v>780</v>
      </c>
      <c r="T606" s="39" t="s">
        <v>780</v>
      </c>
      <c r="U606" s="78" t="s">
        <v>817</v>
      </c>
      <c r="V606" s="43">
        <v>1</v>
      </c>
      <c r="W606" s="145"/>
    </row>
    <row r="607" spans="1:23" s="128" customFormat="1" ht="26.45" customHeight="1" x14ac:dyDescent="0.15">
      <c r="A607" s="143" t="s">
        <v>914</v>
      </c>
      <c r="B607" s="33">
        <f t="shared" si="9"/>
        <v>595</v>
      </c>
      <c r="C607" s="130" t="s">
        <v>627</v>
      </c>
      <c r="D607" s="34" t="s">
        <v>806</v>
      </c>
      <c r="E607" s="35" t="s">
        <v>823</v>
      </c>
      <c r="F607" s="33" t="s">
        <v>911</v>
      </c>
      <c r="G607" s="33">
        <v>1</v>
      </c>
      <c r="H607" s="34">
        <v>40</v>
      </c>
      <c r="I607" s="41" t="str">
        <f ca="1">IF(INDIRECT("一般振替ＤＶＰ制度!E35")="","",INDIRECT("一般振替ＤＶＰ制度!E35"))</f>
        <v/>
      </c>
      <c r="J607" s="42"/>
      <c r="K607" s="38" t="s">
        <v>94</v>
      </c>
      <c r="L607" s="78"/>
      <c r="M607" s="79" t="s">
        <v>815</v>
      </c>
      <c r="N607" s="88" t="s">
        <v>605</v>
      </c>
      <c r="O607" s="81">
        <v>13</v>
      </c>
      <c r="P607" s="39" t="s">
        <v>123</v>
      </c>
      <c r="Q607" s="39" t="s">
        <v>86</v>
      </c>
      <c r="R607" s="39" t="s">
        <v>780</v>
      </c>
      <c r="S607" s="39" t="s">
        <v>807</v>
      </c>
      <c r="T607" s="39" t="s">
        <v>806</v>
      </c>
      <c r="U607" s="78" t="s">
        <v>817</v>
      </c>
      <c r="V607" s="43">
        <v>1</v>
      </c>
      <c r="W607" s="145"/>
    </row>
    <row r="608" spans="1:23" s="128" customFormat="1" ht="26.45" customHeight="1" x14ac:dyDescent="0.15">
      <c r="A608" s="143" t="s">
        <v>914</v>
      </c>
      <c r="B608" s="33">
        <f t="shared" si="9"/>
        <v>596</v>
      </c>
      <c r="C608" s="130" t="s">
        <v>628</v>
      </c>
      <c r="D608" s="34" t="s">
        <v>780</v>
      </c>
      <c r="E608" s="35" t="s">
        <v>809</v>
      </c>
      <c r="F608" s="33" t="s">
        <v>911</v>
      </c>
      <c r="G608" s="33">
        <v>1</v>
      </c>
      <c r="H608" s="34">
        <v>41</v>
      </c>
      <c r="I608" s="41" t="str">
        <f ca="1">IF(INDIRECT("一般振替ＤＶＰ制度!E36")="","",INDIRECT("一般振替ＤＶＰ制度!E36"))</f>
        <v/>
      </c>
      <c r="J608" s="42"/>
      <c r="K608" s="38" t="s">
        <v>94</v>
      </c>
      <c r="L608" s="80" t="s">
        <v>96</v>
      </c>
      <c r="M608" s="79" t="s">
        <v>801</v>
      </c>
      <c r="N608" s="88"/>
      <c r="O608" s="81" t="s">
        <v>802</v>
      </c>
      <c r="P608" s="39" t="s">
        <v>123</v>
      </c>
      <c r="Q608" s="39" t="s">
        <v>86</v>
      </c>
      <c r="R608" s="39" t="s">
        <v>780</v>
      </c>
      <c r="S608" s="39" t="s">
        <v>806</v>
      </c>
      <c r="T608" s="39" t="s">
        <v>780</v>
      </c>
      <c r="U608" s="78" t="s">
        <v>781</v>
      </c>
      <c r="V608" s="43">
        <v>1</v>
      </c>
      <c r="W608" s="145"/>
    </row>
    <row r="609" spans="1:23" s="128" customFormat="1" ht="26.45" customHeight="1" x14ac:dyDescent="0.15">
      <c r="A609" s="143" t="s">
        <v>914</v>
      </c>
      <c r="B609" s="33">
        <f t="shared" si="9"/>
        <v>597</v>
      </c>
      <c r="C609" s="130" t="s">
        <v>629</v>
      </c>
      <c r="D609" s="34" t="s">
        <v>806</v>
      </c>
      <c r="E609" s="35" t="s">
        <v>832</v>
      </c>
      <c r="F609" s="33" t="s">
        <v>910</v>
      </c>
      <c r="G609" s="80">
        <v>1</v>
      </c>
      <c r="H609" s="34">
        <v>42</v>
      </c>
      <c r="I609" s="41"/>
      <c r="J609" s="42"/>
      <c r="K609" s="38"/>
      <c r="L609" s="78"/>
      <c r="M609" s="79"/>
      <c r="N609" s="88"/>
      <c r="O609" s="81"/>
      <c r="P609" s="39" t="s">
        <v>123</v>
      </c>
      <c r="Q609" s="39" t="s">
        <v>86</v>
      </c>
      <c r="R609" s="39" t="s">
        <v>806</v>
      </c>
      <c r="S609" s="39" t="s">
        <v>806</v>
      </c>
      <c r="T609" s="39" t="s">
        <v>807</v>
      </c>
      <c r="U609" s="78" t="s">
        <v>781</v>
      </c>
      <c r="V609" s="43">
        <v>1</v>
      </c>
      <c r="W609" s="145"/>
    </row>
    <row r="610" spans="1:23" s="128" customFormat="1" ht="26.45" customHeight="1" x14ac:dyDescent="0.15">
      <c r="A610" s="143" t="s">
        <v>918</v>
      </c>
      <c r="B610" s="33">
        <f t="shared" si="9"/>
        <v>598</v>
      </c>
      <c r="C610" s="130" t="s">
        <v>630</v>
      </c>
      <c r="D610" s="34" t="s">
        <v>807</v>
      </c>
      <c r="E610" s="35" t="s">
        <v>823</v>
      </c>
      <c r="F610" s="33" t="s">
        <v>910</v>
      </c>
      <c r="G610" s="80">
        <v>1</v>
      </c>
      <c r="H610" s="34">
        <v>43</v>
      </c>
      <c r="I610" s="41" t="str">
        <f ca="1">IF(INDIRECT("一般振替ＤＶＰ制度!E37")="","",INDIRECT("一般振替ＤＶＰ制度!E37"))</f>
        <v/>
      </c>
      <c r="J610" s="42"/>
      <c r="K610" s="38" t="s">
        <v>94</v>
      </c>
      <c r="L610" s="78"/>
      <c r="M610" s="79" t="s">
        <v>815</v>
      </c>
      <c r="N610" s="88" t="s">
        <v>605</v>
      </c>
      <c r="O610" s="81">
        <v>8</v>
      </c>
      <c r="P610" s="39" t="s">
        <v>123</v>
      </c>
      <c r="Q610" s="39" t="s">
        <v>86</v>
      </c>
      <c r="R610" s="39" t="s">
        <v>807</v>
      </c>
      <c r="S610" s="39" t="s">
        <v>807</v>
      </c>
      <c r="T610" s="39" t="s">
        <v>807</v>
      </c>
      <c r="U610" s="78" t="s">
        <v>817</v>
      </c>
      <c r="V610" s="43">
        <v>1</v>
      </c>
      <c r="W610" s="145"/>
    </row>
    <row r="611" spans="1:23" s="128" customFormat="1" ht="26.45" customHeight="1" x14ac:dyDescent="0.15">
      <c r="A611" s="143" t="s">
        <v>918</v>
      </c>
      <c r="B611" s="33">
        <f t="shared" si="9"/>
        <v>599</v>
      </c>
      <c r="C611" s="130" t="s">
        <v>631</v>
      </c>
      <c r="D611" s="34" t="s">
        <v>807</v>
      </c>
      <c r="E611" s="35" t="s">
        <v>809</v>
      </c>
      <c r="F611" s="33" t="s">
        <v>910</v>
      </c>
      <c r="G611" s="33">
        <v>1</v>
      </c>
      <c r="H611" s="34">
        <v>44</v>
      </c>
      <c r="I611" s="41" t="str">
        <f ca="1">IF(INDIRECT("一般振替ＤＶＰ制度!E38")="","",INDIRECT("一般振替ＤＶＰ制度!E38"))</f>
        <v/>
      </c>
      <c r="J611" s="42"/>
      <c r="K611" s="38" t="s">
        <v>94</v>
      </c>
      <c r="L611" s="80" t="s">
        <v>96</v>
      </c>
      <c r="M611" s="79" t="s">
        <v>815</v>
      </c>
      <c r="N611" s="88"/>
      <c r="O611" s="81" t="s">
        <v>802</v>
      </c>
      <c r="P611" s="39" t="s">
        <v>123</v>
      </c>
      <c r="Q611" s="39" t="s">
        <v>86</v>
      </c>
      <c r="R611" s="39" t="s">
        <v>807</v>
      </c>
      <c r="S611" s="39" t="s">
        <v>807</v>
      </c>
      <c r="T611" s="39" t="s">
        <v>780</v>
      </c>
      <c r="U611" s="78" t="s">
        <v>781</v>
      </c>
      <c r="V611" s="43">
        <v>1</v>
      </c>
      <c r="W611" s="145"/>
    </row>
    <row r="612" spans="1:23" s="128" customFormat="1" ht="26.45" customHeight="1" x14ac:dyDescent="0.15">
      <c r="A612" s="143" t="s">
        <v>913</v>
      </c>
      <c r="B612" s="33">
        <f t="shared" si="9"/>
        <v>600</v>
      </c>
      <c r="C612" s="130" t="s">
        <v>1167</v>
      </c>
      <c r="D612" s="34" t="s">
        <v>85</v>
      </c>
      <c r="E612" s="35" t="s">
        <v>93</v>
      </c>
      <c r="F612" s="33" t="s">
        <v>910</v>
      </c>
      <c r="G612" s="80">
        <v>1</v>
      </c>
      <c r="H612" s="34">
        <v>45</v>
      </c>
      <c r="I612" s="41" t="str">
        <f ca="1">IF(INDIRECT("一般振替ＤＶＰ制度!N"&amp;ROW()-579)="","",INDIRECT("一般振替ＤＶＰ制度!N"&amp;ROW()-579))</f>
        <v/>
      </c>
      <c r="J612" s="305"/>
      <c r="K612" s="38" t="s">
        <v>94</v>
      </c>
      <c r="L612" s="80" t="s">
        <v>96</v>
      </c>
      <c r="M612" s="79" t="s">
        <v>105</v>
      </c>
      <c r="N612" s="88"/>
      <c r="O612" s="81" t="s">
        <v>110</v>
      </c>
      <c r="P612" s="39" t="s">
        <v>123</v>
      </c>
      <c r="Q612" s="39" t="s">
        <v>86</v>
      </c>
      <c r="R612" s="39" t="s">
        <v>85</v>
      </c>
      <c r="S612" s="39" t="s">
        <v>85</v>
      </c>
      <c r="T612" s="39" t="s">
        <v>85</v>
      </c>
      <c r="U612" s="78" t="s">
        <v>108</v>
      </c>
      <c r="V612" s="43">
        <v>1</v>
      </c>
      <c r="W612" s="145"/>
    </row>
    <row r="613" spans="1:23" s="128" customFormat="1" ht="26.45" customHeight="1" x14ac:dyDescent="0.15">
      <c r="A613" s="143" t="s">
        <v>913</v>
      </c>
      <c r="B613" s="33">
        <f t="shared" si="9"/>
        <v>601</v>
      </c>
      <c r="C613" s="130" t="s">
        <v>1168</v>
      </c>
      <c r="D613" s="34" t="s">
        <v>85</v>
      </c>
      <c r="E613" s="35" t="s">
        <v>93</v>
      </c>
      <c r="F613" s="33" t="s">
        <v>910</v>
      </c>
      <c r="G613" s="80">
        <v>1</v>
      </c>
      <c r="H613" s="34">
        <v>46</v>
      </c>
      <c r="I613" s="41" t="str">
        <f ca="1">IF(INDIRECT("一般振替ＤＶＰ制度!N"&amp;ROW()-579)="","",INDIRECT("一般振替ＤＶＰ制度!N"&amp;ROW()-579))</f>
        <v/>
      </c>
      <c r="J613" s="305"/>
      <c r="K613" s="38" t="s">
        <v>94</v>
      </c>
      <c r="L613" s="80" t="s">
        <v>96</v>
      </c>
      <c r="M613" s="79" t="s">
        <v>105</v>
      </c>
      <c r="N613" s="88"/>
      <c r="O613" s="81" t="s">
        <v>110</v>
      </c>
      <c r="P613" s="39" t="s">
        <v>123</v>
      </c>
      <c r="Q613" s="39" t="s">
        <v>86</v>
      </c>
      <c r="R613" s="39" t="s">
        <v>85</v>
      </c>
      <c r="S613" s="39" t="s">
        <v>85</v>
      </c>
      <c r="T613" s="39" t="s">
        <v>85</v>
      </c>
      <c r="U613" s="78" t="s">
        <v>108</v>
      </c>
      <c r="V613" s="43">
        <v>1</v>
      </c>
      <c r="W613" s="145"/>
    </row>
    <row r="614" spans="1:23" s="128" customFormat="1" ht="26.45" customHeight="1" x14ac:dyDescent="0.15">
      <c r="A614" s="143" t="s">
        <v>913</v>
      </c>
      <c r="B614" s="33">
        <f t="shared" si="9"/>
        <v>602</v>
      </c>
      <c r="C614" s="130" t="s">
        <v>1169</v>
      </c>
      <c r="D614" s="34" t="s">
        <v>85</v>
      </c>
      <c r="E614" s="35" t="s">
        <v>93</v>
      </c>
      <c r="F614" s="33" t="s">
        <v>910</v>
      </c>
      <c r="G614" s="33">
        <v>1</v>
      </c>
      <c r="H614" s="34">
        <v>47</v>
      </c>
      <c r="I614" s="41" t="str">
        <f ca="1">IF(INDIRECT("一般振替ＤＶＰ制度!N"&amp;ROW()-579)="","",INDIRECT("一般振替ＤＶＰ制度!N"&amp;ROW()-579))</f>
        <v/>
      </c>
      <c r="J614" s="305"/>
      <c r="K614" s="38" t="s">
        <v>94</v>
      </c>
      <c r="L614" s="78"/>
      <c r="M614" s="79" t="s">
        <v>105</v>
      </c>
      <c r="N614" s="88" t="s">
        <v>605</v>
      </c>
      <c r="O614" s="81">
        <v>13</v>
      </c>
      <c r="P614" s="39" t="s">
        <v>123</v>
      </c>
      <c r="Q614" s="39" t="s">
        <v>86</v>
      </c>
      <c r="R614" s="39" t="s">
        <v>85</v>
      </c>
      <c r="S614" s="39" t="s">
        <v>85</v>
      </c>
      <c r="T614" s="39" t="s">
        <v>85</v>
      </c>
      <c r="U614" s="78" t="s">
        <v>108</v>
      </c>
      <c r="V614" s="43">
        <v>1</v>
      </c>
      <c r="W614" s="145"/>
    </row>
    <row r="615" spans="1:23" s="128" customFormat="1" ht="26.45" customHeight="1" x14ac:dyDescent="0.15">
      <c r="A615" s="143" t="s">
        <v>913</v>
      </c>
      <c r="B615" s="33">
        <f t="shared" si="9"/>
        <v>603</v>
      </c>
      <c r="C615" s="130" t="s">
        <v>1170</v>
      </c>
      <c r="D615" s="34" t="s">
        <v>85</v>
      </c>
      <c r="E615" s="35" t="s">
        <v>93</v>
      </c>
      <c r="F615" s="33" t="s">
        <v>910</v>
      </c>
      <c r="G615" s="33">
        <v>1</v>
      </c>
      <c r="H615" s="34">
        <v>48</v>
      </c>
      <c r="I615" s="41" t="str">
        <f ca="1">IF(INDIRECT("一般振替ＤＶＰ制度!N"&amp;ROW()-579)="","",INDIRECT("一般振替ＤＶＰ制度!N"&amp;ROW()-579))</f>
        <v/>
      </c>
      <c r="J615" s="305"/>
      <c r="K615" s="38" t="s">
        <v>94</v>
      </c>
      <c r="L615" s="80" t="s">
        <v>96</v>
      </c>
      <c r="M615" s="79" t="s">
        <v>105</v>
      </c>
      <c r="N615" s="88"/>
      <c r="O615" s="81" t="s">
        <v>110</v>
      </c>
      <c r="P615" s="39" t="s">
        <v>123</v>
      </c>
      <c r="Q615" s="39" t="s">
        <v>86</v>
      </c>
      <c r="R615" s="39" t="s">
        <v>85</v>
      </c>
      <c r="S615" s="39" t="s">
        <v>85</v>
      </c>
      <c r="T615" s="39" t="s">
        <v>85</v>
      </c>
      <c r="U615" s="78" t="s">
        <v>108</v>
      </c>
      <c r="V615" s="43">
        <v>1</v>
      </c>
      <c r="W615" s="145"/>
    </row>
    <row r="616" spans="1:23" s="128" customFormat="1" ht="26.45" customHeight="1" x14ac:dyDescent="0.15">
      <c r="A616" s="143" t="s">
        <v>913</v>
      </c>
      <c r="B616" s="33">
        <f t="shared" si="9"/>
        <v>604</v>
      </c>
      <c r="C616" s="130" t="s">
        <v>1171</v>
      </c>
      <c r="D616" s="34" t="s">
        <v>85</v>
      </c>
      <c r="E616" s="35" t="s">
        <v>93</v>
      </c>
      <c r="F616" s="33" t="s">
        <v>910</v>
      </c>
      <c r="G616" s="80">
        <v>1</v>
      </c>
      <c r="H616" s="34">
        <v>49</v>
      </c>
      <c r="I616" s="41"/>
      <c r="J616" s="305"/>
      <c r="K616" s="38"/>
      <c r="L616" s="78"/>
      <c r="M616" s="79"/>
      <c r="N616" s="88"/>
      <c r="O616" s="81"/>
      <c r="P616" s="39" t="s">
        <v>123</v>
      </c>
      <c r="Q616" s="39" t="s">
        <v>86</v>
      </c>
      <c r="R616" s="39" t="s">
        <v>85</v>
      </c>
      <c r="S616" s="39" t="s">
        <v>85</v>
      </c>
      <c r="T616" s="39" t="s">
        <v>85</v>
      </c>
      <c r="U616" s="78" t="s">
        <v>108</v>
      </c>
      <c r="V616" s="43">
        <v>1</v>
      </c>
      <c r="W616" s="145"/>
    </row>
    <row r="617" spans="1:23" s="128" customFormat="1" ht="26.45" customHeight="1" x14ac:dyDescent="0.15">
      <c r="A617" s="143" t="s">
        <v>913</v>
      </c>
      <c r="B617" s="33">
        <f t="shared" si="9"/>
        <v>605</v>
      </c>
      <c r="C617" s="130" t="s">
        <v>1172</v>
      </c>
      <c r="D617" s="34" t="s">
        <v>85</v>
      </c>
      <c r="E617" s="35" t="s">
        <v>93</v>
      </c>
      <c r="F617" s="33" t="s">
        <v>910</v>
      </c>
      <c r="G617" s="80">
        <v>1</v>
      </c>
      <c r="H617" s="34">
        <v>50</v>
      </c>
      <c r="I617" s="41" t="str">
        <f ca="1">IF(INDIRECT("一般振替ＤＶＰ制度!N"&amp;ROW()-580)="","",INDIRECT("一般振替ＤＶＰ制度!N"&amp;ROW()-580))</f>
        <v/>
      </c>
      <c r="J617" s="305"/>
      <c r="K617" s="38" t="s">
        <v>94</v>
      </c>
      <c r="L617" s="78"/>
      <c r="M617" s="79" t="s">
        <v>105</v>
      </c>
      <c r="N617" s="88" t="s">
        <v>605</v>
      </c>
      <c r="O617" s="81">
        <v>8</v>
      </c>
      <c r="P617" s="39" t="s">
        <v>123</v>
      </c>
      <c r="Q617" s="39" t="s">
        <v>86</v>
      </c>
      <c r="R617" s="39" t="s">
        <v>85</v>
      </c>
      <c r="S617" s="39" t="s">
        <v>85</v>
      </c>
      <c r="T617" s="39" t="s">
        <v>85</v>
      </c>
      <c r="U617" s="78" t="s">
        <v>108</v>
      </c>
      <c r="V617" s="43">
        <v>1</v>
      </c>
      <c r="W617" s="145"/>
    </row>
    <row r="618" spans="1:23" s="128" customFormat="1" ht="26.45" customHeight="1" x14ac:dyDescent="0.15">
      <c r="A618" s="143" t="s">
        <v>913</v>
      </c>
      <c r="B618" s="33">
        <f t="shared" si="9"/>
        <v>606</v>
      </c>
      <c r="C618" s="130" t="s">
        <v>1173</v>
      </c>
      <c r="D618" s="34" t="s">
        <v>85</v>
      </c>
      <c r="E618" s="35" t="s">
        <v>93</v>
      </c>
      <c r="F618" s="33" t="s">
        <v>910</v>
      </c>
      <c r="G618" s="33">
        <v>1</v>
      </c>
      <c r="H618" s="34">
        <v>51</v>
      </c>
      <c r="I618" s="41" t="str">
        <f ca="1">IF(INDIRECT("一般振替ＤＶＰ制度!N"&amp;ROW()-580)="","",INDIRECT("一般振替ＤＶＰ制度!N"&amp;ROW()-580))</f>
        <v/>
      </c>
      <c r="J618" s="305"/>
      <c r="K618" s="38" t="s">
        <v>94</v>
      </c>
      <c r="L618" s="80" t="s">
        <v>96</v>
      </c>
      <c r="M618" s="79" t="s">
        <v>105</v>
      </c>
      <c r="N618" s="88"/>
      <c r="O618" s="81" t="s">
        <v>110</v>
      </c>
      <c r="P618" s="39" t="s">
        <v>123</v>
      </c>
      <c r="Q618" s="39" t="s">
        <v>86</v>
      </c>
      <c r="R618" s="39" t="s">
        <v>85</v>
      </c>
      <c r="S618" s="39" t="s">
        <v>85</v>
      </c>
      <c r="T618" s="39" t="s">
        <v>85</v>
      </c>
      <c r="U618" s="78" t="s">
        <v>108</v>
      </c>
      <c r="V618" s="43">
        <v>1</v>
      </c>
      <c r="W618" s="145"/>
    </row>
    <row r="619" spans="1:23" s="128" customFormat="1" ht="26.45" customHeight="1" x14ac:dyDescent="0.15">
      <c r="A619" s="143" t="s">
        <v>913</v>
      </c>
      <c r="B619" s="33">
        <f t="shared" si="9"/>
        <v>607</v>
      </c>
      <c r="C619" s="130" t="s">
        <v>920</v>
      </c>
      <c r="D619" s="34" t="s">
        <v>807</v>
      </c>
      <c r="E619" s="35" t="s">
        <v>823</v>
      </c>
      <c r="F619" s="33" t="s">
        <v>910</v>
      </c>
      <c r="G619" s="33">
        <v>1</v>
      </c>
      <c r="H619" s="34">
        <v>52</v>
      </c>
      <c r="I619" s="41" t="str">
        <f ca="1">IF(INDIRECT("一般振替ＤＶＰ制度!E42")="","",INDIRECT("一般振替ＤＶＰ制度!E42"))</f>
        <v/>
      </c>
      <c r="J619" s="42"/>
      <c r="K619" s="38" t="s">
        <v>94</v>
      </c>
      <c r="L619" s="80" t="s">
        <v>96</v>
      </c>
      <c r="M619" s="79" t="s">
        <v>815</v>
      </c>
      <c r="N619" s="88"/>
      <c r="O619" s="81" t="s">
        <v>802</v>
      </c>
      <c r="P619" s="39" t="s">
        <v>123</v>
      </c>
      <c r="Q619" s="39" t="s">
        <v>86</v>
      </c>
      <c r="R619" s="39" t="s">
        <v>807</v>
      </c>
      <c r="S619" s="39" t="s">
        <v>807</v>
      </c>
      <c r="T619" s="39" t="s">
        <v>806</v>
      </c>
      <c r="U619" s="78" t="s">
        <v>817</v>
      </c>
      <c r="V619" s="43">
        <v>1</v>
      </c>
      <c r="W619" s="145"/>
    </row>
    <row r="620" spans="1:23" s="128" customFormat="1" ht="26.45" customHeight="1" x14ac:dyDescent="0.15">
      <c r="A620" s="143" t="s">
        <v>913</v>
      </c>
      <c r="B620" s="33">
        <f t="shared" si="9"/>
        <v>608</v>
      </c>
      <c r="C620" s="130" t="s">
        <v>632</v>
      </c>
      <c r="D620" s="34" t="s">
        <v>806</v>
      </c>
      <c r="E620" s="35" t="s">
        <v>809</v>
      </c>
      <c r="F620" s="33" t="s">
        <v>911</v>
      </c>
      <c r="G620" s="80">
        <v>1</v>
      </c>
      <c r="H620" s="34">
        <v>53</v>
      </c>
      <c r="I620" s="41" t="str">
        <f ca="1">IF(INDIRECT("一般振替ＤＶＰ制度!E45")="","",INDIRECT("一般振替ＤＶＰ制度!E45"))</f>
        <v/>
      </c>
      <c r="J620" s="42"/>
      <c r="K620" s="38" t="s">
        <v>94</v>
      </c>
      <c r="L620" s="80" t="s">
        <v>96</v>
      </c>
      <c r="M620" s="79" t="s">
        <v>826</v>
      </c>
      <c r="N620" s="88"/>
      <c r="O620" s="81" t="s">
        <v>802</v>
      </c>
      <c r="P620" s="39" t="s">
        <v>123</v>
      </c>
      <c r="Q620" s="39" t="s">
        <v>86</v>
      </c>
      <c r="R620" s="39" t="s">
        <v>780</v>
      </c>
      <c r="S620" s="39" t="s">
        <v>780</v>
      </c>
      <c r="T620" s="39" t="s">
        <v>807</v>
      </c>
      <c r="U620" s="78" t="s">
        <v>781</v>
      </c>
      <c r="V620" s="43">
        <v>1</v>
      </c>
      <c r="W620" s="145"/>
    </row>
    <row r="621" spans="1:23" s="128" customFormat="1" ht="26.45" customHeight="1" x14ac:dyDescent="0.15">
      <c r="A621" s="143" t="s">
        <v>918</v>
      </c>
      <c r="B621" s="33">
        <f t="shared" si="9"/>
        <v>609</v>
      </c>
      <c r="C621" s="130" t="s">
        <v>633</v>
      </c>
      <c r="D621" s="34" t="s">
        <v>806</v>
      </c>
      <c r="E621" s="35" t="s">
        <v>832</v>
      </c>
      <c r="F621" s="33" t="s">
        <v>911</v>
      </c>
      <c r="G621" s="80">
        <v>1</v>
      </c>
      <c r="H621" s="34">
        <v>54</v>
      </c>
      <c r="I621" s="41" t="str">
        <f ca="1">IF(INDIRECT("一般振替ＤＶＰ制度!E46")="","",INDIRECT("一般振替ＤＶＰ制度!E46"))</f>
        <v/>
      </c>
      <c r="J621" s="42"/>
      <c r="K621" s="38" t="s">
        <v>94</v>
      </c>
      <c r="L621" s="80" t="s">
        <v>96</v>
      </c>
      <c r="M621" s="79" t="s">
        <v>826</v>
      </c>
      <c r="N621" s="88"/>
      <c r="O621" s="81" t="s">
        <v>818</v>
      </c>
      <c r="P621" s="39" t="s">
        <v>123</v>
      </c>
      <c r="Q621" s="39" t="s">
        <v>86</v>
      </c>
      <c r="R621" s="39" t="s">
        <v>806</v>
      </c>
      <c r="S621" s="39" t="s">
        <v>807</v>
      </c>
      <c r="T621" s="39" t="s">
        <v>780</v>
      </c>
      <c r="U621" s="78" t="s">
        <v>808</v>
      </c>
      <c r="V621" s="43">
        <v>1</v>
      </c>
      <c r="W621" s="145"/>
    </row>
    <row r="622" spans="1:23" s="128" customFormat="1" ht="26.45" customHeight="1" x14ac:dyDescent="0.15">
      <c r="A622" s="143" t="s">
        <v>913</v>
      </c>
      <c r="B622" s="33">
        <f t="shared" si="9"/>
        <v>610</v>
      </c>
      <c r="C622" s="130" t="s">
        <v>634</v>
      </c>
      <c r="D622" s="34" t="s">
        <v>807</v>
      </c>
      <c r="E622" s="35" t="s">
        <v>823</v>
      </c>
      <c r="F622" s="33" t="s">
        <v>910</v>
      </c>
      <c r="G622" s="33">
        <v>1</v>
      </c>
      <c r="H622" s="34">
        <v>55</v>
      </c>
      <c r="I622" s="41" t="str">
        <f ca="1">IF(INDIRECT("一般振替ＤＶＰ制度!E47")="","",INDIRECT("一般振替ＤＶＰ制度!E47"))</f>
        <v/>
      </c>
      <c r="J622" s="42"/>
      <c r="K622" s="38" t="s">
        <v>94</v>
      </c>
      <c r="L622" s="78"/>
      <c r="M622" s="79" t="s">
        <v>815</v>
      </c>
      <c r="N622" s="88" t="s">
        <v>605</v>
      </c>
      <c r="O622" s="81">
        <v>13</v>
      </c>
      <c r="P622" s="39" t="s">
        <v>123</v>
      </c>
      <c r="Q622" s="39" t="s">
        <v>86</v>
      </c>
      <c r="R622" s="39" t="s">
        <v>780</v>
      </c>
      <c r="S622" s="39" t="s">
        <v>806</v>
      </c>
      <c r="T622" s="39" t="s">
        <v>807</v>
      </c>
      <c r="U622" s="78" t="s">
        <v>808</v>
      </c>
      <c r="V622" s="43">
        <v>1</v>
      </c>
      <c r="W622" s="145"/>
    </row>
    <row r="623" spans="1:23" s="128" customFormat="1" ht="26.45" customHeight="1" x14ac:dyDescent="0.15">
      <c r="A623" s="143" t="s">
        <v>914</v>
      </c>
      <c r="B623" s="33">
        <f t="shared" si="9"/>
        <v>611</v>
      </c>
      <c r="C623" s="130" t="s">
        <v>635</v>
      </c>
      <c r="D623" s="34" t="s">
        <v>807</v>
      </c>
      <c r="E623" s="35" t="s">
        <v>823</v>
      </c>
      <c r="F623" s="33" t="s">
        <v>911</v>
      </c>
      <c r="G623" s="33">
        <v>1</v>
      </c>
      <c r="H623" s="34">
        <v>56</v>
      </c>
      <c r="I623" s="41" t="str">
        <f ca="1">IF(INDIRECT("一般振替ＤＶＰ制度!E48")="","",INDIRECT("一般振替ＤＶＰ制度!E48"))</f>
        <v/>
      </c>
      <c r="J623" s="42"/>
      <c r="K623" s="38" t="s">
        <v>94</v>
      </c>
      <c r="L623" s="80" t="s">
        <v>96</v>
      </c>
      <c r="M623" s="79" t="s">
        <v>801</v>
      </c>
      <c r="N623" s="88"/>
      <c r="O623" s="81" t="s">
        <v>818</v>
      </c>
      <c r="P623" s="39" t="s">
        <v>123</v>
      </c>
      <c r="Q623" s="39" t="s">
        <v>86</v>
      </c>
      <c r="R623" s="39" t="s">
        <v>806</v>
      </c>
      <c r="S623" s="39" t="s">
        <v>806</v>
      </c>
      <c r="T623" s="39" t="s">
        <v>807</v>
      </c>
      <c r="U623" s="78" t="s">
        <v>817</v>
      </c>
      <c r="V623" s="43">
        <v>1</v>
      </c>
      <c r="W623" s="145"/>
    </row>
    <row r="624" spans="1:23" s="128" customFormat="1" ht="26.45" customHeight="1" x14ac:dyDescent="0.15">
      <c r="A624" s="143" t="s">
        <v>918</v>
      </c>
      <c r="B624" s="33">
        <f t="shared" si="9"/>
        <v>612</v>
      </c>
      <c r="C624" s="130" t="s">
        <v>636</v>
      </c>
      <c r="D624" s="34" t="s">
        <v>780</v>
      </c>
      <c r="E624" s="35" t="s">
        <v>823</v>
      </c>
      <c r="F624" s="33" t="s">
        <v>910</v>
      </c>
      <c r="G624" s="80">
        <v>1</v>
      </c>
      <c r="H624" s="34">
        <v>57</v>
      </c>
      <c r="I624" s="41"/>
      <c r="J624" s="42"/>
      <c r="K624" s="38"/>
      <c r="L624" s="78"/>
      <c r="M624" s="79"/>
      <c r="N624" s="88"/>
      <c r="O624" s="81"/>
      <c r="P624" s="39" t="s">
        <v>123</v>
      </c>
      <c r="Q624" s="39" t="s">
        <v>86</v>
      </c>
      <c r="R624" s="39" t="s">
        <v>807</v>
      </c>
      <c r="S624" s="39" t="s">
        <v>807</v>
      </c>
      <c r="T624" s="39" t="s">
        <v>807</v>
      </c>
      <c r="U624" s="78" t="s">
        <v>781</v>
      </c>
      <c r="V624" s="43">
        <v>1</v>
      </c>
      <c r="W624" s="145"/>
    </row>
    <row r="625" spans="1:23" s="128" customFormat="1" ht="26.45" customHeight="1" x14ac:dyDescent="0.15">
      <c r="A625" s="143" t="s">
        <v>918</v>
      </c>
      <c r="B625" s="33">
        <f t="shared" si="9"/>
        <v>613</v>
      </c>
      <c r="C625" s="130" t="s">
        <v>637</v>
      </c>
      <c r="D625" s="34" t="s">
        <v>807</v>
      </c>
      <c r="E625" s="35" t="s">
        <v>809</v>
      </c>
      <c r="F625" s="33" t="s">
        <v>911</v>
      </c>
      <c r="G625" s="80">
        <v>1</v>
      </c>
      <c r="H625" s="34">
        <v>58</v>
      </c>
      <c r="I625" s="41" t="str">
        <f ca="1">IF(INDIRECT("一般振替ＤＶＰ制度!E49")="","",INDIRECT("一般振替ＤＶＰ制度!E49"))</f>
        <v/>
      </c>
      <c r="J625" s="42"/>
      <c r="K625" s="38" t="s">
        <v>94</v>
      </c>
      <c r="L625" s="78"/>
      <c r="M625" s="79" t="s">
        <v>815</v>
      </c>
      <c r="N625" s="88" t="s">
        <v>605</v>
      </c>
      <c r="O625" s="81">
        <v>8</v>
      </c>
      <c r="P625" s="39" t="s">
        <v>123</v>
      </c>
      <c r="Q625" s="39" t="s">
        <v>86</v>
      </c>
      <c r="R625" s="39" t="s">
        <v>806</v>
      </c>
      <c r="S625" s="39" t="s">
        <v>780</v>
      </c>
      <c r="T625" s="39" t="s">
        <v>780</v>
      </c>
      <c r="U625" s="78" t="s">
        <v>817</v>
      </c>
      <c r="V625" s="43">
        <v>1</v>
      </c>
      <c r="W625" s="145"/>
    </row>
    <row r="626" spans="1:23" s="128" customFormat="1" ht="26.45" customHeight="1" x14ac:dyDescent="0.15">
      <c r="A626" s="143" t="s">
        <v>913</v>
      </c>
      <c r="B626" s="33">
        <f t="shared" si="9"/>
        <v>614</v>
      </c>
      <c r="C626" s="130" t="s">
        <v>638</v>
      </c>
      <c r="D626" s="34" t="s">
        <v>807</v>
      </c>
      <c r="E626" s="35" t="s">
        <v>809</v>
      </c>
      <c r="F626" s="33" t="s">
        <v>910</v>
      </c>
      <c r="G626" s="33">
        <v>1</v>
      </c>
      <c r="H626" s="34">
        <v>59</v>
      </c>
      <c r="I626" s="41" t="str">
        <f ca="1">IF(INDIRECT("一般振替ＤＶＰ制度!E50")="","",INDIRECT("一般振替ＤＶＰ制度!E50"))</f>
        <v/>
      </c>
      <c r="J626" s="42"/>
      <c r="K626" s="38" t="s">
        <v>94</v>
      </c>
      <c r="L626" s="80" t="s">
        <v>96</v>
      </c>
      <c r="M626" s="79" t="s">
        <v>815</v>
      </c>
      <c r="N626" s="88"/>
      <c r="O626" s="81" t="s">
        <v>802</v>
      </c>
      <c r="P626" s="39" t="s">
        <v>123</v>
      </c>
      <c r="Q626" s="39" t="s">
        <v>86</v>
      </c>
      <c r="R626" s="39" t="s">
        <v>780</v>
      </c>
      <c r="S626" s="39" t="s">
        <v>807</v>
      </c>
      <c r="T626" s="39" t="s">
        <v>806</v>
      </c>
      <c r="U626" s="78" t="s">
        <v>817</v>
      </c>
      <c r="V626" s="43">
        <v>1</v>
      </c>
      <c r="W626" s="145"/>
    </row>
    <row r="627" spans="1:23" s="128" customFormat="1" ht="26.45" customHeight="1" x14ac:dyDescent="0.15">
      <c r="A627" s="143" t="s">
        <v>913</v>
      </c>
      <c r="B627" s="33">
        <f t="shared" si="9"/>
        <v>615</v>
      </c>
      <c r="C627" s="130" t="s">
        <v>1174</v>
      </c>
      <c r="D627" s="34" t="s">
        <v>85</v>
      </c>
      <c r="E627" s="35" t="s">
        <v>93</v>
      </c>
      <c r="F627" s="33" t="s">
        <v>910</v>
      </c>
      <c r="G627" s="80">
        <v>1</v>
      </c>
      <c r="H627" s="34">
        <v>60</v>
      </c>
      <c r="I627" s="41" t="str">
        <f ca="1">IF(INDIRECT("一般振替ＤＶＰ制度!N"&amp;ROW()-582)="","",INDIRECT("一般振替ＤＶＰ制度!N"&amp;ROW()-582))</f>
        <v/>
      </c>
      <c r="J627" s="305"/>
      <c r="K627" s="38" t="s">
        <v>94</v>
      </c>
      <c r="L627" s="80" t="s">
        <v>96</v>
      </c>
      <c r="M627" s="79" t="s">
        <v>105</v>
      </c>
      <c r="N627" s="88"/>
      <c r="O627" s="81" t="s">
        <v>110</v>
      </c>
      <c r="P627" s="39" t="s">
        <v>123</v>
      </c>
      <c r="Q627" s="39" t="s">
        <v>86</v>
      </c>
      <c r="R627" s="39" t="s">
        <v>85</v>
      </c>
      <c r="S627" s="39" t="s">
        <v>85</v>
      </c>
      <c r="T627" s="39" t="s">
        <v>85</v>
      </c>
      <c r="U627" s="78" t="s">
        <v>108</v>
      </c>
      <c r="V627" s="43">
        <v>1</v>
      </c>
      <c r="W627" s="145"/>
    </row>
    <row r="628" spans="1:23" s="128" customFormat="1" ht="26.45" customHeight="1" x14ac:dyDescent="0.15">
      <c r="A628" s="143" t="s">
        <v>913</v>
      </c>
      <c r="B628" s="33">
        <f t="shared" si="9"/>
        <v>616</v>
      </c>
      <c r="C628" s="130" t="s">
        <v>1175</v>
      </c>
      <c r="D628" s="34" t="s">
        <v>85</v>
      </c>
      <c r="E628" s="35" t="s">
        <v>93</v>
      </c>
      <c r="F628" s="33" t="s">
        <v>910</v>
      </c>
      <c r="G628" s="80">
        <v>1</v>
      </c>
      <c r="H628" s="34">
        <v>61</v>
      </c>
      <c r="I628" s="41" t="str">
        <f ca="1">IF(INDIRECT("一般振替ＤＶＰ制度!N"&amp;ROW()-582)="","",INDIRECT("一般振替ＤＶＰ制度!N"&amp;ROW()-582))</f>
        <v/>
      </c>
      <c r="J628" s="305"/>
      <c r="K628" s="38" t="s">
        <v>94</v>
      </c>
      <c r="L628" s="80" t="s">
        <v>96</v>
      </c>
      <c r="M628" s="79" t="s">
        <v>105</v>
      </c>
      <c r="N628" s="88"/>
      <c r="O628" s="81" t="s">
        <v>110</v>
      </c>
      <c r="P628" s="39" t="s">
        <v>123</v>
      </c>
      <c r="Q628" s="39" t="s">
        <v>86</v>
      </c>
      <c r="R628" s="39" t="s">
        <v>85</v>
      </c>
      <c r="S628" s="39" t="s">
        <v>85</v>
      </c>
      <c r="T628" s="39" t="s">
        <v>85</v>
      </c>
      <c r="U628" s="78" t="s">
        <v>108</v>
      </c>
      <c r="V628" s="43">
        <v>1</v>
      </c>
      <c r="W628" s="145"/>
    </row>
    <row r="629" spans="1:23" s="128" customFormat="1" ht="26.45" customHeight="1" x14ac:dyDescent="0.15">
      <c r="A629" s="143" t="s">
        <v>913</v>
      </c>
      <c r="B629" s="33">
        <f t="shared" si="9"/>
        <v>617</v>
      </c>
      <c r="C629" s="130" t="s">
        <v>1176</v>
      </c>
      <c r="D629" s="34" t="s">
        <v>85</v>
      </c>
      <c r="E629" s="35" t="s">
        <v>93</v>
      </c>
      <c r="F629" s="33" t="s">
        <v>910</v>
      </c>
      <c r="G629" s="33">
        <v>1</v>
      </c>
      <c r="H629" s="34">
        <v>62</v>
      </c>
      <c r="I629" s="41" t="str">
        <f ca="1">IF(INDIRECT("一般振替ＤＶＰ制度!N"&amp;ROW()-582)="","",INDIRECT("一般振替ＤＶＰ制度!N"&amp;ROW()-582))</f>
        <v/>
      </c>
      <c r="J629" s="305"/>
      <c r="K629" s="38" t="s">
        <v>94</v>
      </c>
      <c r="L629" s="78"/>
      <c r="M629" s="79" t="s">
        <v>105</v>
      </c>
      <c r="N629" s="88" t="s">
        <v>605</v>
      </c>
      <c r="O629" s="81">
        <v>13</v>
      </c>
      <c r="P629" s="39" t="s">
        <v>123</v>
      </c>
      <c r="Q629" s="39" t="s">
        <v>86</v>
      </c>
      <c r="R629" s="39" t="s">
        <v>85</v>
      </c>
      <c r="S629" s="39" t="s">
        <v>85</v>
      </c>
      <c r="T629" s="39" t="s">
        <v>85</v>
      </c>
      <c r="U629" s="78" t="s">
        <v>108</v>
      </c>
      <c r="V629" s="43">
        <v>1</v>
      </c>
      <c r="W629" s="145"/>
    </row>
    <row r="630" spans="1:23" s="128" customFormat="1" ht="26.45" customHeight="1" x14ac:dyDescent="0.15">
      <c r="A630" s="143" t="s">
        <v>913</v>
      </c>
      <c r="B630" s="33">
        <f t="shared" si="9"/>
        <v>618</v>
      </c>
      <c r="C630" s="130" t="s">
        <v>1177</v>
      </c>
      <c r="D630" s="34" t="s">
        <v>85</v>
      </c>
      <c r="E630" s="35" t="s">
        <v>93</v>
      </c>
      <c r="F630" s="33" t="s">
        <v>910</v>
      </c>
      <c r="G630" s="33">
        <v>1</v>
      </c>
      <c r="H630" s="34">
        <v>63</v>
      </c>
      <c r="I630" s="41" t="str">
        <f ca="1">IF(INDIRECT("一般振替ＤＶＰ制度!N"&amp;ROW()-582)="","",INDIRECT("一般振替ＤＶＰ制度!N"&amp;ROW()-582))</f>
        <v/>
      </c>
      <c r="J630" s="305"/>
      <c r="K630" s="38" t="s">
        <v>94</v>
      </c>
      <c r="L630" s="80" t="s">
        <v>96</v>
      </c>
      <c r="M630" s="79" t="s">
        <v>105</v>
      </c>
      <c r="N630" s="88"/>
      <c r="O630" s="81" t="s">
        <v>110</v>
      </c>
      <c r="P630" s="39" t="s">
        <v>123</v>
      </c>
      <c r="Q630" s="39" t="s">
        <v>86</v>
      </c>
      <c r="R630" s="39" t="s">
        <v>85</v>
      </c>
      <c r="S630" s="39" t="s">
        <v>85</v>
      </c>
      <c r="T630" s="39" t="s">
        <v>85</v>
      </c>
      <c r="U630" s="78" t="s">
        <v>108</v>
      </c>
      <c r="V630" s="43">
        <v>1</v>
      </c>
      <c r="W630" s="145"/>
    </row>
    <row r="631" spans="1:23" s="128" customFormat="1" ht="26.45" customHeight="1" x14ac:dyDescent="0.15">
      <c r="A631" s="143" t="s">
        <v>913</v>
      </c>
      <c r="B631" s="33">
        <f t="shared" si="9"/>
        <v>619</v>
      </c>
      <c r="C631" s="130" t="s">
        <v>1178</v>
      </c>
      <c r="D631" s="34" t="s">
        <v>85</v>
      </c>
      <c r="E631" s="35" t="s">
        <v>93</v>
      </c>
      <c r="F631" s="33" t="s">
        <v>910</v>
      </c>
      <c r="G631" s="80">
        <v>1</v>
      </c>
      <c r="H631" s="34">
        <v>64</v>
      </c>
      <c r="I631" s="41"/>
      <c r="J631" s="305"/>
      <c r="K631" s="38"/>
      <c r="L631" s="78"/>
      <c r="M631" s="79"/>
      <c r="N631" s="88"/>
      <c r="O631" s="81"/>
      <c r="P631" s="39" t="s">
        <v>123</v>
      </c>
      <c r="Q631" s="39" t="s">
        <v>86</v>
      </c>
      <c r="R631" s="39" t="s">
        <v>85</v>
      </c>
      <c r="S631" s="39" t="s">
        <v>85</v>
      </c>
      <c r="T631" s="39" t="s">
        <v>85</v>
      </c>
      <c r="U631" s="78" t="s">
        <v>108</v>
      </c>
      <c r="V631" s="43">
        <v>1</v>
      </c>
      <c r="W631" s="145"/>
    </row>
    <row r="632" spans="1:23" s="128" customFormat="1" ht="26.45" customHeight="1" x14ac:dyDescent="0.15">
      <c r="A632" s="143" t="s">
        <v>913</v>
      </c>
      <c r="B632" s="33">
        <f t="shared" si="9"/>
        <v>620</v>
      </c>
      <c r="C632" s="130" t="s">
        <v>1179</v>
      </c>
      <c r="D632" s="34" t="s">
        <v>85</v>
      </c>
      <c r="E632" s="35" t="s">
        <v>93</v>
      </c>
      <c r="F632" s="33" t="s">
        <v>910</v>
      </c>
      <c r="G632" s="80">
        <v>1</v>
      </c>
      <c r="H632" s="34">
        <v>65</v>
      </c>
      <c r="I632" s="41" t="str">
        <f ca="1">IF(INDIRECT("一般振替ＤＶＰ制度!N"&amp;ROW()-583)="","",INDIRECT("一般振替ＤＶＰ制度!N"&amp;ROW()-583))</f>
        <v/>
      </c>
      <c r="J632" s="305"/>
      <c r="K632" s="38" t="s">
        <v>94</v>
      </c>
      <c r="L632" s="78"/>
      <c r="M632" s="79" t="s">
        <v>105</v>
      </c>
      <c r="N632" s="88" t="s">
        <v>605</v>
      </c>
      <c r="O632" s="81">
        <v>8</v>
      </c>
      <c r="P632" s="39" t="s">
        <v>123</v>
      </c>
      <c r="Q632" s="39" t="s">
        <v>86</v>
      </c>
      <c r="R632" s="39" t="s">
        <v>85</v>
      </c>
      <c r="S632" s="39" t="s">
        <v>85</v>
      </c>
      <c r="T632" s="39" t="s">
        <v>85</v>
      </c>
      <c r="U632" s="78" t="s">
        <v>108</v>
      </c>
      <c r="V632" s="43">
        <v>1</v>
      </c>
      <c r="W632" s="145"/>
    </row>
    <row r="633" spans="1:23" s="128" customFormat="1" ht="26.45" customHeight="1" x14ac:dyDescent="0.15">
      <c r="A633" s="143" t="s">
        <v>913</v>
      </c>
      <c r="B633" s="33">
        <f t="shared" si="9"/>
        <v>621</v>
      </c>
      <c r="C633" s="130" t="s">
        <v>1180</v>
      </c>
      <c r="D633" s="34" t="s">
        <v>85</v>
      </c>
      <c r="E633" s="35" t="s">
        <v>93</v>
      </c>
      <c r="F633" s="33" t="s">
        <v>910</v>
      </c>
      <c r="G633" s="33">
        <v>1</v>
      </c>
      <c r="H633" s="34">
        <v>66</v>
      </c>
      <c r="I633" s="41" t="str">
        <f ca="1">IF(INDIRECT("一般振替ＤＶＰ制度!N"&amp;ROW()-583)="","",INDIRECT("一般振替ＤＶＰ制度!N"&amp;ROW()-583))</f>
        <v/>
      </c>
      <c r="J633" s="305"/>
      <c r="K633" s="38" t="s">
        <v>94</v>
      </c>
      <c r="L633" s="80" t="s">
        <v>96</v>
      </c>
      <c r="M633" s="79" t="s">
        <v>105</v>
      </c>
      <c r="N633" s="88"/>
      <c r="O633" s="81" t="s">
        <v>110</v>
      </c>
      <c r="P633" s="39" t="s">
        <v>123</v>
      </c>
      <c r="Q633" s="39" t="s">
        <v>86</v>
      </c>
      <c r="R633" s="39" t="s">
        <v>85</v>
      </c>
      <c r="S633" s="39" t="s">
        <v>85</v>
      </c>
      <c r="T633" s="39" t="s">
        <v>85</v>
      </c>
      <c r="U633" s="78" t="s">
        <v>108</v>
      </c>
      <c r="V633" s="43">
        <v>1</v>
      </c>
      <c r="W633" s="145"/>
    </row>
    <row r="634" spans="1:23" ht="52.9" customHeight="1" x14ac:dyDescent="0.15">
      <c r="B634" s="33">
        <f t="shared" si="9"/>
        <v>622</v>
      </c>
      <c r="C634" s="130" t="s">
        <v>272</v>
      </c>
      <c r="D634" s="34" t="s">
        <v>807</v>
      </c>
      <c r="E634" s="35" t="s">
        <v>809</v>
      </c>
      <c r="F634" s="33" t="s">
        <v>919</v>
      </c>
      <c r="G634" s="33">
        <v>1</v>
      </c>
      <c r="H634" s="34">
        <v>67</v>
      </c>
      <c r="I634" s="146" t="str">
        <f ca="1">IF(I575=1,TEXT(DATE(INDIRECT("一般振替ＤＶＰ制度!E9"),INDIRECT("一般振替ＤＶＰ制度!G9"),INDIRECT("一般振替ＤＶＰ制度!I9")),"YYYY/MM/DD"),"")</f>
        <v/>
      </c>
      <c r="J634" s="42"/>
      <c r="K634" s="38" t="s">
        <v>114</v>
      </c>
      <c r="L634" s="78" t="s">
        <v>1089</v>
      </c>
      <c r="M634" s="79" t="s">
        <v>115</v>
      </c>
      <c r="N634" s="79"/>
      <c r="O634" s="81">
        <v>10</v>
      </c>
      <c r="P634" s="39" t="s">
        <v>123</v>
      </c>
      <c r="Q634" s="39" t="s">
        <v>86</v>
      </c>
      <c r="R634" s="39" t="s">
        <v>875</v>
      </c>
      <c r="S634" s="39" t="s">
        <v>807</v>
      </c>
      <c r="T634" s="39" t="s">
        <v>807</v>
      </c>
      <c r="U634" s="78" t="s">
        <v>808</v>
      </c>
      <c r="V634" s="43">
        <v>1</v>
      </c>
      <c r="W634" s="145"/>
    </row>
    <row r="635" spans="1:23" ht="52.9" customHeight="1" x14ac:dyDescent="0.15">
      <c r="B635" s="33">
        <f t="shared" si="9"/>
        <v>623</v>
      </c>
      <c r="C635" s="130" t="s">
        <v>273</v>
      </c>
      <c r="D635" s="34" t="s">
        <v>807</v>
      </c>
      <c r="E635" s="35" t="s">
        <v>874</v>
      </c>
      <c r="F635" s="33" t="s">
        <v>910</v>
      </c>
      <c r="G635" s="33">
        <v>1</v>
      </c>
      <c r="H635" s="34">
        <v>68</v>
      </c>
      <c r="I635" s="96" t="str">
        <f ca="1">IF(OR(I575=1,AND(I575=2,INDIRECT("一般振替ＤＶＰ制度!E8")="適用開始日を指定する")),TEXT(DATE(INDIRECT("一般振替ＤＶＰ制度!E9"),INDIRECT("一般振替ＤＶＰ制度!G9"),INDIRECT("一般振替ＤＶＰ制度!I9")),"YYYY/MM/DD"),IF(INDIRECT("補記シート!D34")="","",INDIRECT("補記シート!D34")))</f>
        <v/>
      </c>
      <c r="J635" s="42"/>
      <c r="K635" s="38" t="s">
        <v>117</v>
      </c>
      <c r="L635" s="78" t="s">
        <v>1088</v>
      </c>
      <c r="M635" s="45" t="s">
        <v>116</v>
      </c>
      <c r="N635" s="45"/>
      <c r="O635" s="81">
        <v>10</v>
      </c>
      <c r="P635" s="39" t="s">
        <v>123</v>
      </c>
      <c r="Q635" s="39" t="s">
        <v>86</v>
      </c>
      <c r="R635" s="39" t="s">
        <v>875</v>
      </c>
      <c r="S635" s="39" t="s">
        <v>780</v>
      </c>
      <c r="T635" s="39" t="s">
        <v>807</v>
      </c>
      <c r="U635" s="78" t="s">
        <v>781</v>
      </c>
      <c r="V635" s="43">
        <v>1</v>
      </c>
      <c r="W635" s="147"/>
    </row>
    <row r="636" spans="1:23" ht="30" customHeight="1" x14ac:dyDescent="0.15">
      <c r="B636" s="33">
        <f t="shared" si="9"/>
        <v>624</v>
      </c>
      <c r="C636" s="130" t="s">
        <v>274</v>
      </c>
      <c r="D636" s="34" t="s">
        <v>875</v>
      </c>
      <c r="E636" s="35" t="s">
        <v>890</v>
      </c>
      <c r="F636" s="33" t="s">
        <v>910</v>
      </c>
      <c r="G636" s="80">
        <v>1</v>
      </c>
      <c r="H636" s="34">
        <v>69</v>
      </c>
      <c r="I636" s="48">
        <v>401768</v>
      </c>
      <c r="J636" s="49"/>
      <c r="K636" s="50" t="s">
        <v>81</v>
      </c>
      <c r="L636" s="80" t="s">
        <v>82</v>
      </c>
      <c r="M636" s="88" t="s">
        <v>89</v>
      </c>
      <c r="N636" s="45" t="s">
        <v>90</v>
      </c>
      <c r="O636" s="81">
        <v>10</v>
      </c>
      <c r="P636" s="39" t="s">
        <v>123</v>
      </c>
      <c r="Q636" s="39" t="s">
        <v>86</v>
      </c>
      <c r="R636" s="39" t="s">
        <v>807</v>
      </c>
      <c r="S636" s="39" t="s">
        <v>807</v>
      </c>
      <c r="T636" s="39" t="s">
        <v>780</v>
      </c>
      <c r="U636" s="78" t="s">
        <v>781</v>
      </c>
      <c r="V636" s="43">
        <v>1</v>
      </c>
      <c r="W636" s="147"/>
    </row>
    <row r="637" spans="1:23" ht="30" customHeight="1" x14ac:dyDescent="0.15">
      <c r="B637" s="33">
        <f t="shared" si="9"/>
        <v>625</v>
      </c>
      <c r="C637" s="130" t="s">
        <v>275</v>
      </c>
      <c r="D637" s="62" t="s">
        <v>779</v>
      </c>
      <c r="E637" s="63" t="s">
        <v>837</v>
      </c>
      <c r="F637" s="33" t="s">
        <v>910</v>
      </c>
      <c r="G637" s="103">
        <v>1</v>
      </c>
      <c r="H637" s="62">
        <v>70</v>
      </c>
      <c r="I637" s="48">
        <v>401768</v>
      </c>
      <c r="J637" s="104"/>
      <c r="K637" s="50" t="s">
        <v>81</v>
      </c>
      <c r="L637" s="103" t="s">
        <v>82</v>
      </c>
      <c r="M637" s="105" t="s">
        <v>89</v>
      </c>
      <c r="N637" s="105"/>
      <c r="O637" s="155">
        <v>10</v>
      </c>
      <c r="P637" s="39" t="s">
        <v>123</v>
      </c>
      <c r="Q637" s="85" t="s">
        <v>86</v>
      </c>
      <c r="R637" s="85" t="s">
        <v>807</v>
      </c>
      <c r="S637" s="85" t="s">
        <v>780</v>
      </c>
      <c r="T637" s="85" t="s">
        <v>780</v>
      </c>
      <c r="U637" s="100" t="s">
        <v>817</v>
      </c>
      <c r="V637" s="46">
        <v>1</v>
      </c>
      <c r="W637" s="147"/>
    </row>
    <row r="638" spans="1:23" ht="13.9" customHeight="1" thickBot="1" x14ac:dyDescent="0.2">
      <c r="B638" s="58" t="s">
        <v>91</v>
      </c>
      <c r="C638" s="58" t="s">
        <v>91</v>
      </c>
      <c r="D638" s="58" t="s">
        <v>91</v>
      </c>
      <c r="E638" s="58" t="s">
        <v>91</v>
      </c>
      <c r="F638" s="58" t="s">
        <v>91</v>
      </c>
      <c r="G638" s="58" t="s">
        <v>91</v>
      </c>
      <c r="H638" s="58" t="s">
        <v>91</v>
      </c>
      <c r="I638" s="59" t="s">
        <v>91</v>
      </c>
      <c r="J638" s="58"/>
      <c r="K638" s="58" t="s">
        <v>91</v>
      </c>
      <c r="L638" s="58" t="s">
        <v>91</v>
      </c>
      <c r="M638" s="58" t="s">
        <v>91</v>
      </c>
      <c r="N638" s="60"/>
      <c r="O638" s="156" t="s">
        <v>91</v>
      </c>
      <c r="P638" s="157" t="s">
        <v>91</v>
      </c>
      <c r="Q638" s="157" t="s">
        <v>91</v>
      </c>
      <c r="R638" s="157" t="s">
        <v>91</v>
      </c>
      <c r="S638" s="157" t="s">
        <v>91</v>
      </c>
      <c r="T638" s="157" t="s">
        <v>91</v>
      </c>
      <c r="U638" s="157" t="s">
        <v>91</v>
      </c>
      <c r="V638" s="158" t="s">
        <v>91</v>
      </c>
      <c r="W638" s="159"/>
    </row>
    <row r="639" spans="1:23" ht="13.15" customHeight="1" x14ac:dyDescent="0.15">
      <c r="B639" s="61"/>
      <c r="C639" s="61"/>
      <c r="D639" s="61"/>
      <c r="E639" s="61"/>
      <c r="F639" s="61"/>
      <c r="G639" s="61"/>
      <c r="H639" s="61"/>
      <c r="I639" s="61"/>
      <c r="J639" s="61"/>
      <c r="K639" s="61"/>
      <c r="L639" s="61"/>
      <c r="M639" s="61"/>
      <c r="N639" s="61"/>
      <c r="O639" s="160"/>
      <c r="P639" s="160"/>
      <c r="Q639" s="160"/>
      <c r="R639" s="160"/>
      <c r="S639" s="160"/>
      <c r="T639" s="160"/>
      <c r="U639" s="161"/>
      <c r="V639" s="162"/>
      <c r="W639" s="162"/>
    </row>
  </sheetData>
  <autoFilter ref="A12:W638"/>
  <mergeCells count="2">
    <mergeCell ref="O10:P10"/>
    <mergeCell ref="Q10:T10"/>
  </mergeCells>
  <phoneticPr fontId="4"/>
  <conditionalFormatting sqref="E13:J13 E141:J144 H147 G442:H442 G429:H429 G421:H421 H411:H415 E420:F453 G447:H453 H420 H422:H428 H430:H441 H443:H446 H454:H457 E221:G225 H221:H234 G309:G326 E311:F322 H327:H331 E239:G308 E391:F406 E335:G390 G391:G410 E569:J572 G14:J17 E568 G568:J568 E636:J637 F634:H634 J467:J475 E14:E135 G18:G135 H18:H140 E149:H220 J149:J225 J239:J322 J335:J406 J420:J453 E467:G475 E477:G549 J477:J549 E574:J574 E573:H573 J573 E575:H583 E635:H635 J575:J583 J463:J464 E464:G464 I464:I465 E551:G553 J551:J553 J555:J563 E555:G563 G564:G567 J591:J597 E591:H597 E605:H611 J605:J611 J619:J626 E619:H626 J634:J635 I18:J135">
    <cfRule type="expression" dxfId="308" priority="336">
      <formula>NOT($K13="補記")</formula>
    </cfRule>
  </conditionalFormatting>
  <conditionalFormatting sqref="E140:J140">
    <cfRule type="expression" dxfId="307" priority="335">
      <formula>NOT($K140="補記")</formula>
    </cfRule>
  </conditionalFormatting>
  <conditionalFormatting sqref="H222:H223 H227:H228">
    <cfRule type="expression" dxfId="306" priority="334">
      <formula>NOT($K222="補記")</formula>
    </cfRule>
  </conditionalFormatting>
  <conditionalFormatting sqref="E136 E138:E139 I136:J136 I138:J139 J137">
    <cfRule type="expression" dxfId="305" priority="333">
      <formula>NOT($K136="補記")</formula>
    </cfRule>
  </conditionalFormatting>
  <conditionalFormatting sqref="E227:F228 I229 F226 I228:J228 J226:J227">
    <cfRule type="expression" dxfId="304" priority="332">
      <formula>NOT($K226="補記")</formula>
    </cfRule>
  </conditionalFormatting>
  <conditionalFormatting sqref="E309:F310">
    <cfRule type="expression" dxfId="303" priority="328">
      <formula>NOT($K309="補記")</formula>
    </cfRule>
  </conditionalFormatting>
  <conditionalFormatting sqref="E231:J234">
    <cfRule type="expression" dxfId="302" priority="331">
      <formula>NOT($K231="補記")</formula>
    </cfRule>
  </conditionalFormatting>
  <conditionalFormatting sqref="E230 G230:J230">
    <cfRule type="expression" dxfId="301" priority="330">
      <formula>NOT($K230="補記")</formula>
    </cfRule>
  </conditionalFormatting>
  <conditionalFormatting sqref="E229:F229 J229">
    <cfRule type="expression" dxfId="300" priority="329">
      <formula>NOT($K229="補記")</formula>
    </cfRule>
  </conditionalFormatting>
  <conditionalFormatting sqref="G423:H424 G426:H427 G431:H432 G434:H437 G439:H440 G444:H445 G455:H456 H422:H423 H425:H426 H430:H431 H433:H436 H438:H439 H443:H444 H454:H455">
    <cfRule type="expression" dxfId="299" priority="323">
      <formula>NOT($K422="補記")</formula>
    </cfRule>
  </conditionalFormatting>
  <conditionalFormatting sqref="E328:J331">
    <cfRule type="expression" dxfId="298" priority="327">
      <formula>NOT($K328="補記")</formula>
    </cfRule>
  </conditionalFormatting>
  <conditionalFormatting sqref="E327 G327:J327">
    <cfRule type="expression" dxfId="297" priority="326">
      <formula>NOT($K327="補記")</formula>
    </cfRule>
  </conditionalFormatting>
  <conditionalFormatting sqref="E412:J415 G420:H420 G422:H422 G425:H425 G428:H428 G430:H430 G433:H433 G438:H438 G441:H441 G443:H443 G446:H446 G454:H454 G457:H457">
    <cfRule type="expression" dxfId="296" priority="325">
      <formula>NOT($K412="補記")</formula>
    </cfRule>
  </conditionalFormatting>
  <conditionalFormatting sqref="E411 G411:J411">
    <cfRule type="expression" dxfId="295" priority="324">
      <formula>NOT($K411="補記")</formula>
    </cfRule>
  </conditionalFormatting>
  <conditionalFormatting sqref="E326:F326 J326">
    <cfRule type="expression" dxfId="294" priority="321">
      <formula>NOT($K326="補記")</formula>
    </cfRule>
  </conditionalFormatting>
  <conditionalFormatting sqref="E324:F325 I326 I325:J325 F323 J323:J324">
    <cfRule type="expression" dxfId="293" priority="322">
      <formula>NOT($K323="補記")</formula>
    </cfRule>
  </conditionalFormatting>
  <conditionalFormatting sqref="E410:F410 J410">
    <cfRule type="expression" dxfId="292" priority="319">
      <formula>NOT($K410="補記")</formula>
    </cfRule>
  </conditionalFormatting>
  <conditionalFormatting sqref="E457:F457 J457">
    <cfRule type="expression" dxfId="291" priority="317">
      <formula>NOT($K457="補記")</formula>
    </cfRule>
  </conditionalFormatting>
  <conditionalFormatting sqref="E408:F409 I410 I409:J409 F407 J407:J408">
    <cfRule type="expression" dxfId="290" priority="320">
      <formula>NOT($K407="補記")</formula>
    </cfRule>
  </conditionalFormatting>
  <conditionalFormatting sqref="E455:F456 I457 I456:J456 F454 J454:J455">
    <cfRule type="expression" dxfId="289" priority="318">
      <formula>NOT($K454="補記")</formula>
    </cfRule>
  </conditionalFormatting>
  <conditionalFormatting sqref="G136:G139">
    <cfRule type="expression" dxfId="288" priority="316">
      <formula>NOT($K136="補記")</formula>
    </cfRule>
  </conditionalFormatting>
  <conditionalFormatting sqref="G226:G229">
    <cfRule type="expression" dxfId="287" priority="315">
      <formula>NOT($K226="補記")</formula>
    </cfRule>
  </conditionalFormatting>
  <conditionalFormatting sqref="E147:H147">
    <cfRule type="expression" dxfId="286" priority="314">
      <formula>NOT($K147="補記")</formula>
    </cfRule>
  </conditionalFormatting>
  <conditionalFormatting sqref="E237:G237">
    <cfRule type="expression" dxfId="285" priority="313">
      <formula>NOT($K237="補記")</formula>
    </cfRule>
  </conditionalFormatting>
  <conditionalFormatting sqref="E333:H333 J333">
    <cfRule type="expression" dxfId="284" priority="312">
      <formula>NOT($K333="補記")</formula>
    </cfRule>
  </conditionalFormatting>
  <conditionalFormatting sqref="E418:J418">
    <cfRule type="expression" dxfId="283" priority="311">
      <formula>NOT($K418="補記")</formula>
    </cfRule>
  </conditionalFormatting>
  <conditionalFormatting sqref="E145:H145">
    <cfRule type="expression" dxfId="282" priority="310">
      <formula>NOT($K145="補記")</formula>
    </cfRule>
  </conditionalFormatting>
  <conditionalFormatting sqref="E235:H235">
    <cfRule type="expression" dxfId="281" priority="309">
      <formula>NOT($K235="補記")</formula>
    </cfRule>
  </conditionalFormatting>
  <conditionalFormatting sqref="E332:H332 J332">
    <cfRule type="expression" dxfId="280" priority="308">
      <formula>NOT($K332="補記")</formula>
    </cfRule>
  </conditionalFormatting>
  <conditionalFormatting sqref="E417:J417 E416:H416 J416">
    <cfRule type="expression" dxfId="279" priority="307">
      <formula>NOT($K416="補記")</formula>
    </cfRule>
  </conditionalFormatting>
  <conditionalFormatting sqref="J145 J147">
    <cfRule type="expression" dxfId="278" priority="306">
      <formula>NOT($K145="補記")</formula>
    </cfRule>
  </conditionalFormatting>
  <conditionalFormatting sqref="J235 J237">
    <cfRule type="expression" dxfId="277" priority="305">
      <formula>NOT($K235="補記")</formula>
    </cfRule>
  </conditionalFormatting>
  <conditionalFormatting sqref="E148:H148 J148">
    <cfRule type="expression" dxfId="276" priority="304">
      <formula>NOT($K148="補記")</formula>
    </cfRule>
  </conditionalFormatting>
  <conditionalFormatting sqref="E238:G238 J238">
    <cfRule type="expression" dxfId="275" priority="303">
      <formula>NOT($K238="補記")</formula>
    </cfRule>
  </conditionalFormatting>
  <conditionalFormatting sqref="E334:H334 J334">
    <cfRule type="expression" dxfId="274" priority="302">
      <formula>NOT($K334="補記")</formula>
    </cfRule>
  </conditionalFormatting>
  <conditionalFormatting sqref="E419:H419 J419">
    <cfRule type="expression" dxfId="273" priority="301">
      <formula>NOT($K419="補記")</formula>
    </cfRule>
  </conditionalFormatting>
  <conditionalFormatting sqref="E146:H146 H147:H229 J146">
    <cfRule type="expression" dxfId="272" priority="300">
      <formula>NOT($K146="補記")</formula>
    </cfRule>
  </conditionalFormatting>
  <conditionalFormatting sqref="E236:H236 J236">
    <cfRule type="expression" dxfId="271" priority="299">
      <formula>NOT($K236="補記")</formula>
    </cfRule>
  </conditionalFormatting>
  <conditionalFormatting sqref="H237:H326">
    <cfRule type="expression" dxfId="270" priority="298">
      <formula>NOT($K237="補記")</formula>
    </cfRule>
  </conditionalFormatting>
  <conditionalFormatting sqref="H335:H410">
    <cfRule type="expression" dxfId="269" priority="297">
      <formula>NOT($K335="補記")</formula>
    </cfRule>
  </conditionalFormatting>
  <conditionalFormatting sqref="F14:F139">
    <cfRule type="expression" dxfId="268" priority="296">
      <formula>NOT($K14="補記")</formula>
    </cfRule>
  </conditionalFormatting>
  <conditionalFormatting sqref="F230">
    <cfRule type="expression" dxfId="267" priority="295">
      <formula>NOT($K230="補記")</formula>
    </cfRule>
  </conditionalFormatting>
  <conditionalFormatting sqref="F327">
    <cfRule type="expression" dxfId="266" priority="294">
      <formula>NOT($K327="補記")</formula>
    </cfRule>
  </conditionalFormatting>
  <conditionalFormatting sqref="F411">
    <cfRule type="expression" dxfId="265" priority="293">
      <formula>NOT($K411="補記")</formula>
    </cfRule>
  </conditionalFormatting>
  <conditionalFormatting sqref="F568:F583 F591:F597 F605:F611 F619:F626 F634:F637">
    <cfRule type="expression" dxfId="264" priority="292">
      <formula>NOT($K568="補記")</formula>
    </cfRule>
  </conditionalFormatting>
  <conditionalFormatting sqref="E137">
    <cfRule type="expression" dxfId="263" priority="291">
      <formula>NOT($K137="補記")</formula>
    </cfRule>
  </conditionalFormatting>
  <conditionalFormatting sqref="E634 E454 E407 E323 E226">
    <cfRule type="expression" dxfId="262" priority="290">
      <formula>NOT($K226="補記")</formula>
    </cfRule>
  </conditionalFormatting>
  <conditionalFormatting sqref="H458:H567">
    <cfRule type="expression" dxfId="261" priority="289">
      <formula>NOT($K458="補記")</formula>
    </cfRule>
  </conditionalFormatting>
  <conditionalFormatting sqref="E459:G462 G463 I459:J462">
    <cfRule type="expression" dxfId="260" priority="288">
      <formula>NOT($K459="補記")</formula>
    </cfRule>
  </conditionalFormatting>
  <conditionalFormatting sqref="E458 G458:J458 H459:H567">
    <cfRule type="expression" dxfId="259" priority="287">
      <formula>NOT($K458="補記")</formula>
    </cfRule>
  </conditionalFormatting>
  <conditionalFormatting sqref="E567:F567 J567">
    <cfRule type="expression" dxfId="258" priority="285">
      <formula>NOT($K567="補記")</formula>
    </cfRule>
  </conditionalFormatting>
  <conditionalFormatting sqref="E565:F566 I567 F564 I566:J566 J564:J565">
    <cfRule type="expression" dxfId="257" priority="286">
      <formula>NOT($K564="補記")</formula>
    </cfRule>
  </conditionalFormatting>
  <conditionalFormatting sqref="E465:G465 J465">
    <cfRule type="expression" dxfId="256" priority="284">
      <formula>NOT($K465="補記")</formula>
    </cfRule>
  </conditionalFormatting>
  <conditionalFormatting sqref="E463:F463">
    <cfRule type="expression" dxfId="255" priority="283">
      <formula>NOT($K463="補記")</formula>
    </cfRule>
  </conditionalFormatting>
  <conditionalFormatting sqref="E466:G466 J466">
    <cfRule type="expression" dxfId="254" priority="282">
      <formula>NOT($K466="補記")</formula>
    </cfRule>
  </conditionalFormatting>
  <conditionalFormatting sqref="F458">
    <cfRule type="expression" dxfId="253" priority="281">
      <formula>NOT($K458="補記")</formula>
    </cfRule>
  </conditionalFormatting>
  <conditionalFormatting sqref="E564">
    <cfRule type="expression" dxfId="252" priority="280">
      <formula>NOT($K564="補記")</formula>
    </cfRule>
  </conditionalFormatting>
  <conditionalFormatting sqref="I147">
    <cfRule type="expression" dxfId="251" priority="278">
      <formula>NOT($K147="補記")</formula>
    </cfRule>
  </conditionalFormatting>
  <conditionalFormatting sqref="I240:I245">
    <cfRule type="expression" dxfId="250" priority="275">
      <formula>NOT($K240="補記")</formula>
    </cfRule>
  </conditionalFormatting>
  <conditionalFormatting sqref="I245">
    <cfRule type="expression" dxfId="249" priority="274">
      <formula>NOT($K245="補記")</formula>
    </cfRule>
  </conditionalFormatting>
  <conditionalFormatting sqref="I243:I245">
    <cfRule type="expression" dxfId="248" priority="273">
      <formula>NOT($K243="補記")</formula>
    </cfRule>
  </conditionalFormatting>
  <conditionalFormatting sqref="I137">
    <cfRule type="expression" dxfId="247" priority="267">
      <formula>NOT($K137="補記")</formula>
    </cfRule>
  </conditionalFormatting>
  <conditionalFormatting sqref="I145">
    <cfRule type="expression" dxfId="246" priority="266">
      <formula>NOT($K145="補記")</formula>
    </cfRule>
  </conditionalFormatting>
  <conditionalFormatting sqref="I146">
    <cfRule type="expression" dxfId="245" priority="265">
      <formula>NOT($K146="補記")</formula>
    </cfRule>
  </conditionalFormatting>
  <conditionalFormatting sqref="I148">
    <cfRule type="expression" dxfId="244" priority="264">
      <formula>NOT($K148="補記")</formula>
    </cfRule>
  </conditionalFormatting>
  <conditionalFormatting sqref="I149">
    <cfRule type="expression" dxfId="243" priority="263">
      <formula>NOT($K149="補記")</formula>
    </cfRule>
  </conditionalFormatting>
  <conditionalFormatting sqref="I150:I155">
    <cfRule type="expression" dxfId="242" priority="262">
      <formula>NOT($K150="補記")</formula>
    </cfRule>
  </conditionalFormatting>
  <conditionalFormatting sqref="I156">
    <cfRule type="expression" dxfId="241" priority="261">
      <formula>NOT($K156="補記")</formula>
    </cfRule>
  </conditionalFormatting>
  <conditionalFormatting sqref="I157:I162">
    <cfRule type="expression" dxfId="240" priority="260">
      <formula>NOT($K157="補記")</formula>
    </cfRule>
  </conditionalFormatting>
  <conditionalFormatting sqref="I163">
    <cfRule type="expression" dxfId="239" priority="259">
      <formula>NOT($K163="補記")</formula>
    </cfRule>
  </conditionalFormatting>
  <conditionalFormatting sqref="I164:I169">
    <cfRule type="expression" dxfId="238" priority="258">
      <formula>NOT($K164="補記")</formula>
    </cfRule>
  </conditionalFormatting>
  <conditionalFormatting sqref="I170">
    <cfRule type="expression" dxfId="237" priority="257">
      <formula>NOT($K170="補記")</formula>
    </cfRule>
  </conditionalFormatting>
  <conditionalFormatting sqref="I171:I176">
    <cfRule type="expression" dxfId="236" priority="256">
      <formula>NOT($K171="補記")</formula>
    </cfRule>
  </conditionalFormatting>
  <conditionalFormatting sqref="I178:I183">
    <cfRule type="expression" dxfId="235" priority="254">
      <formula>NOT($K178="補記")</formula>
    </cfRule>
  </conditionalFormatting>
  <conditionalFormatting sqref="I177">
    <cfRule type="expression" dxfId="234" priority="253">
      <formula>NOT($K177="補記")</formula>
    </cfRule>
  </conditionalFormatting>
  <conditionalFormatting sqref="I184">
    <cfRule type="expression" dxfId="233" priority="252">
      <formula>NOT($K184="補記")</formula>
    </cfRule>
  </conditionalFormatting>
  <conditionalFormatting sqref="I185:I190">
    <cfRule type="expression" dxfId="232" priority="251">
      <formula>NOT($K185="補記")</formula>
    </cfRule>
  </conditionalFormatting>
  <conditionalFormatting sqref="I192:I197">
    <cfRule type="expression" dxfId="231" priority="250">
      <formula>NOT($K192="補記")</formula>
    </cfRule>
  </conditionalFormatting>
  <conditionalFormatting sqref="I191">
    <cfRule type="expression" dxfId="230" priority="249">
      <formula>NOT($K191="補記")</formula>
    </cfRule>
  </conditionalFormatting>
  <conditionalFormatting sqref="I198">
    <cfRule type="expression" dxfId="229" priority="248">
      <formula>NOT($K198="補記")</formula>
    </cfRule>
  </conditionalFormatting>
  <conditionalFormatting sqref="I199:I204">
    <cfRule type="expression" dxfId="228" priority="247">
      <formula>NOT($K199="補記")</formula>
    </cfRule>
  </conditionalFormatting>
  <conditionalFormatting sqref="I206:I211">
    <cfRule type="expression" dxfId="227" priority="246">
      <formula>NOT($K206="補記")</formula>
    </cfRule>
  </conditionalFormatting>
  <conditionalFormatting sqref="I205">
    <cfRule type="expression" dxfId="226" priority="245">
      <formula>NOT($K205="補記")</formula>
    </cfRule>
  </conditionalFormatting>
  <conditionalFormatting sqref="I212">
    <cfRule type="expression" dxfId="225" priority="244">
      <formula>NOT($K212="補記")</formula>
    </cfRule>
  </conditionalFormatting>
  <conditionalFormatting sqref="I213:I218">
    <cfRule type="expression" dxfId="224" priority="243">
      <formula>NOT($K213="補記")</formula>
    </cfRule>
  </conditionalFormatting>
  <conditionalFormatting sqref="I219">
    <cfRule type="expression" dxfId="223" priority="242">
      <formula>NOT($K219="補記")</formula>
    </cfRule>
  </conditionalFormatting>
  <conditionalFormatting sqref="I220:I225">
    <cfRule type="expression" dxfId="222" priority="241">
      <formula>NOT($K220="補記")</formula>
    </cfRule>
  </conditionalFormatting>
  <conditionalFormatting sqref="I226">
    <cfRule type="expression" dxfId="221" priority="240">
      <formula>NOT($K226="補記")</formula>
    </cfRule>
  </conditionalFormatting>
  <conditionalFormatting sqref="I227">
    <cfRule type="expression" dxfId="220" priority="239">
      <formula>NOT($K227="補記")</formula>
    </cfRule>
  </conditionalFormatting>
  <conditionalFormatting sqref="I237">
    <cfRule type="expression" dxfId="219" priority="238">
      <formula>NOT($K237="補記")</formula>
    </cfRule>
  </conditionalFormatting>
  <conditionalFormatting sqref="I235">
    <cfRule type="expression" dxfId="218" priority="237">
      <formula>NOT($K235="補記")</formula>
    </cfRule>
  </conditionalFormatting>
  <conditionalFormatting sqref="I236">
    <cfRule type="expression" dxfId="217" priority="236">
      <formula>NOT($K236="補記")</formula>
    </cfRule>
  </conditionalFormatting>
  <conditionalFormatting sqref="I238">
    <cfRule type="expression" dxfId="216" priority="235">
      <formula>NOT($K238="補記")</formula>
    </cfRule>
  </conditionalFormatting>
  <conditionalFormatting sqref="I239:I245">
    <cfRule type="expression" dxfId="215" priority="234">
      <formula>NOT($K239="補記")</formula>
    </cfRule>
  </conditionalFormatting>
  <conditionalFormatting sqref="I246">
    <cfRule type="expression" dxfId="214" priority="233">
      <formula>NOT($K246="補記")</formula>
    </cfRule>
  </conditionalFormatting>
  <conditionalFormatting sqref="I247:I252">
    <cfRule type="expression" dxfId="213" priority="232">
      <formula>NOT($K247="補記")</formula>
    </cfRule>
  </conditionalFormatting>
  <conditionalFormatting sqref="I253">
    <cfRule type="expression" dxfId="212" priority="231">
      <formula>NOT($K253="補記")</formula>
    </cfRule>
  </conditionalFormatting>
  <conditionalFormatting sqref="I254:I259">
    <cfRule type="expression" dxfId="211" priority="230">
      <formula>NOT($K254="補記")</formula>
    </cfRule>
  </conditionalFormatting>
  <conditionalFormatting sqref="I260">
    <cfRule type="expression" dxfId="210" priority="229">
      <formula>NOT($K260="補記")</formula>
    </cfRule>
  </conditionalFormatting>
  <conditionalFormatting sqref="I261:I266">
    <cfRule type="expression" dxfId="209" priority="228">
      <formula>NOT($K261="補記")</formula>
    </cfRule>
  </conditionalFormatting>
  <conditionalFormatting sqref="I268:I273">
    <cfRule type="expression" dxfId="208" priority="227">
      <formula>NOT($K268="補記")</formula>
    </cfRule>
  </conditionalFormatting>
  <conditionalFormatting sqref="I267">
    <cfRule type="expression" dxfId="207" priority="226">
      <formula>NOT($K267="補記")</formula>
    </cfRule>
  </conditionalFormatting>
  <conditionalFormatting sqref="I274">
    <cfRule type="expression" dxfId="206" priority="225">
      <formula>NOT($K274="補記")</formula>
    </cfRule>
  </conditionalFormatting>
  <conditionalFormatting sqref="I275:I280">
    <cfRule type="expression" dxfId="205" priority="224">
      <formula>NOT($K275="補記")</formula>
    </cfRule>
  </conditionalFormatting>
  <conditionalFormatting sqref="I282:I287">
    <cfRule type="expression" dxfId="204" priority="223">
      <formula>NOT($K282="補記")</formula>
    </cfRule>
  </conditionalFormatting>
  <conditionalFormatting sqref="I281">
    <cfRule type="expression" dxfId="203" priority="222">
      <formula>NOT($K281="補記")</formula>
    </cfRule>
  </conditionalFormatting>
  <conditionalFormatting sqref="I288">
    <cfRule type="expression" dxfId="202" priority="221">
      <formula>NOT($K288="補記")</formula>
    </cfRule>
  </conditionalFormatting>
  <conditionalFormatting sqref="I289:I294">
    <cfRule type="expression" dxfId="201" priority="220">
      <formula>NOT($K289="補記")</formula>
    </cfRule>
  </conditionalFormatting>
  <conditionalFormatting sqref="I296:I301">
    <cfRule type="expression" dxfId="200" priority="219">
      <formula>NOT($K296="補記")</formula>
    </cfRule>
  </conditionalFormatting>
  <conditionalFormatting sqref="I295">
    <cfRule type="expression" dxfId="199" priority="218">
      <formula>NOT($K295="補記")</formula>
    </cfRule>
  </conditionalFormatting>
  <conditionalFormatting sqref="I302">
    <cfRule type="expression" dxfId="198" priority="217">
      <formula>NOT($K302="補記")</formula>
    </cfRule>
  </conditionalFormatting>
  <conditionalFormatting sqref="I303:I308">
    <cfRule type="expression" dxfId="197" priority="216">
      <formula>NOT($K303="補記")</formula>
    </cfRule>
  </conditionalFormatting>
  <conditionalFormatting sqref="I310:I315">
    <cfRule type="expression" dxfId="196" priority="213">
      <formula>NOT($K310="補記")</formula>
    </cfRule>
  </conditionalFormatting>
  <conditionalFormatting sqref="I309">
    <cfRule type="expression" dxfId="195" priority="212">
      <formula>NOT($K309="補記")</formula>
    </cfRule>
  </conditionalFormatting>
  <conditionalFormatting sqref="I316">
    <cfRule type="expression" dxfId="194" priority="211">
      <formula>NOT($K316="補記")</formula>
    </cfRule>
  </conditionalFormatting>
  <conditionalFormatting sqref="I317:I322">
    <cfRule type="expression" dxfId="193" priority="210">
      <formula>NOT($K317="補記")</formula>
    </cfRule>
  </conditionalFormatting>
  <conditionalFormatting sqref="I323">
    <cfRule type="expression" dxfId="192" priority="209">
      <formula>NOT($K323="補記")</formula>
    </cfRule>
  </conditionalFormatting>
  <conditionalFormatting sqref="I324">
    <cfRule type="expression" dxfId="191" priority="208">
      <formula>NOT($K324="補記")</formula>
    </cfRule>
  </conditionalFormatting>
  <conditionalFormatting sqref="I332">
    <cfRule type="expression" dxfId="190" priority="206">
      <formula>NOT($K332="補記")</formula>
    </cfRule>
  </conditionalFormatting>
  <conditionalFormatting sqref="I333">
    <cfRule type="expression" dxfId="189" priority="205">
      <formula>NOT($K333="補記")</formula>
    </cfRule>
  </conditionalFormatting>
  <conditionalFormatting sqref="I334">
    <cfRule type="expression" dxfId="188" priority="203">
      <formula>NOT($K334="補記")</formula>
    </cfRule>
  </conditionalFormatting>
  <conditionalFormatting sqref="I336:I341">
    <cfRule type="expression" dxfId="187" priority="202">
      <formula>NOT($K336="補記")</formula>
    </cfRule>
  </conditionalFormatting>
  <conditionalFormatting sqref="I341">
    <cfRule type="expression" dxfId="186" priority="201">
      <formula>NOT($K341="補記")</formula>
    </cfRule>
  </conditionalFormatting>
  <conditionalFormatting sqref="I339:I341">
    <cfRule type="expression" dxfId="185" priority="200">
      <formula>NOT($K339="補記")</formula>
    </cfRule>
  </conditionalFormatting>
  <conditionalFormatting sqref="I335:I341">
    <cfRule type="expression" dxfId="184" priority="199">
      <formula>NOT($K335="補記")</formula>
    </cfRule>
  </conditionalFormatting>
  <conditionalFormatting sqref="I342">
    <cfRule type="expression" dxfId="183" priority="198">
      <formula>NOT($K342="補記")</formula>
    </cfRule>
  </conditionalFormatting>
  <conditionalFormatting sqref="I343:I348">
    <cfRule type="expression" dxfId="182" priority="197">
      <formula>NOT($K343="補記")</formula>
    </cfRule>
  </conditionalFormatting>
  <conditionalFormatting sqref="I349">
    <cfRule type="expression" dxfId="181" priority="196">
      <formula>NOT($K349="補記")</formula>
    </cfRule>
  </conditionalFormatting>
  <conditionalFormatting sqref="I350:I355">
    <cfRule type="expression" dxfId="180" priority="195">
      <formula>NOT($K350="補記")</formula>
    </cfRule>
  </conditionalFormatting>
  <conditionalFormatting sqref="I356">
    <cfRule type="expression" dxfId="179" priority="194">
      <formula>NOT($K356="補記")</formula>
    </cfRule>
  </conditionalFormatting>
  <conditionalFormatting sqref="I357:I362">
    <cfRule type="expression" dxfId="178" priority="193">
      <formula>NOT($K357="補記")</formula>
    </cfRule>
  </conditionalFormatting>
  <conditionalFormatting sqref="I363">
    <cfRule type="expression" dxfId="177" priority="192">
      <formula>NOT($K363="補記")</formula>
    </cfRule>
  </conditionalFormatting>
  <conditionalFormatting sqref="I364:I369">
    <cfRule type="expression" dxfId="176" priority="191">
      <formula>NOT($K364="補記")</formula>
    </cfRule>
  </conditionalFormatting>
  <conditionalFormatting sqref="I370">
    <cfRule type="expression" dxfId="175" priority="190">
      <formula>NOT($K370="補記")</formula>
    </cfRule>
  </conditionalFormatting>
  <conditionalFormatting sqref="I371:I376">
    <cfRule type="expression" dxfId="174" priority="189">
      <formula>NOT($K371="補記")</formula>
    </cfRule>
  </conditionalFormatting>
  <conditionalFormatting sqref="I377">
    <cfRule type="expression" dxfId="173" priority="188">
      <formula>NOT($K377="補記")</formula>
    </cfRule>
  </conditionalFormatting>
  <conditionalFormatting sqref="I378:I383">
    <cfRule type="expression" dxfId="172" priority="187">
      <formula>NOT($K378="補記")</formula>
    </cfRule>
  </conditionalFormatting>
  <conditionalFormatting sqref="I384">
    <cfRule type="expression" dxfId="171" priority="186">
      <formula>NOT($K384="補記")</formula>
    </cfRule>
  </conditionalFormatting>
  <conditionalFormatting sqref="I385:I390">
    <cfRule type="expression" dxfId="170" priority="185">
      <formula>NOT($K385="補記")</formula>
    </cfRule>
  </conditionalFormatting>
  <conditionalFormatting sqref="I391">
    <cfRule type="expression" dxfId="169" priority="184">
      <formula>NOT($K391="補記")</formula>
    </cfRule>
  </conditionalFormatting>
  <conditionalFormatting sqref="I392:I397">
    <cfRule type="expression" dxfId="168" priority="183">
      <formula>NOT($K392="補記")</formula>
    </cfRule>
  </conditionalFormatting>
  <conditionalFormatting sqref="I398">
    <cfRule type="expression" dxfId="167" priority="182">
      <formula>NOT($K398="補記")</formula>
    </cfRule>
  </conditionalFormatting>
  <conditionalFormatting sqref="I399:I404">
    <cfRule type="expression" dxfId="166" priority="181">
      <formula>NOT($K399="補記")</formula>
    </cfRule>
  </conditionalFormatting>
  <conditionalFormatting sqref="I405:I406">
    <cfRule type="expression" dxfId="165" priority="180">
      <formula>NOT($K405="補記")</formula>
    </cfRule>
  </conditionalFormatting>
  <conditionalFormatting sqref="I407">
    <cfRule type="expression" dxfId="164" priority="179">
      <formula>NOT($K407="補記")</formula>
    </cfRule>
  </conditionalFormatting>
  <conditionalFormatting sqref="I408">
    <cfRule type="expression" dxfId="163" priority="178">
      <formula>NOT($K408="補記")</formula>
    </cfRule>
  </conditionalFormatting>
  <conditionalFormatting sqref="I416">
    <cfRule type="expression" dxfId="162" priority="177">
      <formula>NOT($K416="補記")</formula>
    </cfRule>
  </conditionalFormatting>
  <conditionalFormatting sqref="I419">
    <cfRule type="expression" dxfId="161" priority="176">
      <formula>NOT($K419="補記")</formula>
    </cfRule>
  </conditionalFormatting>
  <conditionalFormatting sqref="I421:I426">
    <cfRule type="expression" dxfId="160" priority="175">
      <formula>NOT($K421="補記")</formula>
    </cfRule>
  </conditionalFormatting>
  <conditionalFormatting sqref="I426">
    <cfRule type="expression" dxfId="159" priority="174">
      <formula>NOT($K426="補記")</formula>
    </cfRule>
  </conditionalFormatting>
  <conditionalFormatting sqref="I424:I426">
    <cfRule type="expression" dxfId="158" priority="173">
      <formula>NOT($K424="補記")</formula>
    </cfRule>
  </conditionalFormatting>
  <conditionalFormatting sqref="I420:I426">
    <cfRule type="expression" dxfId="157" priority="172">
      <formula>NOT($K420="補記")</formula>
    </cfRule>
  </conditionalFormatting>
  <conditionalFormatting sqref="I454">
    <cfRule type="expression" dxfId="156" priority="147">
      <formula>NOT($K454="補記")</formula>
    </cfRule>
  </conditionalFormatting>
  <conditionalFormatting sqref="I455">
    <cfRule type="expression" dxfId="155" priority="146">
      <formula>NOT($K455="補記")</formula>
    </cfRule>
  </conditionalFormatting>
  <conditionalFormatting sqref="I428:I433">
    <cfRule type="expression" dxfId="154" priority="169">
      <formula>NOT($K428="補記")</formula>
    </cfRule>
  </conditionalFormatting>
  <conditionalFormatting sqref="I433">
    <cfRule type="expression" dxfId="153" priority="168">
      <formula>NOT($K433="補記")</formula>
    </cfRule>
  </conditionalFormatting>
  <conditionalFormatting sqref="I431:I433">
    <cfRule type="expression" dxfId="152" priority="167">
      <formula>NOT($K431="補記")</formula>
    </cfRule>
  </conditionalFormatting>
  <conditionalFormatting sqref="I427:I433">
    <cfRule type="expression" dxfId="151" priority="166">
      <formula>NOT($K427="補記")</formula>
    </cfRule>
  </conditionalFormatting>
  <conditionalFormatting sqref="I435:I440">
    <cfRule type="expression" dxfId="150" priority="165">
      <formula>NOT($K435="補記")</formula>
    </cfRule>
  </conditionalFormatting>
  <conditionalFormatting sqref="I440">
    <cfRule type="expression" dxfId="149" priority="164">
      <formula>NOT($K440="補記")</formula>
    </cfRule>
  </conditionalFormatting>
  <conditionalFormatting sqref="I438:I440">
    <cfRule type="expression" dxfId="148" priority="163">
      <formula>NOT($K438="補記")</formula>
    </cfRule>
  </conditionalFormatting>
  <conditionalFormatting sqref="I434:I440">
    <cfRule type="expression" dxfId="147" priority="162">
      <formula>NOT($K434="補記")</formula>
    </cfRule>
  </conditionalFormatting>
  <conditionalFormatting sqref="I442:I447">
    <cfRule type="expression" dxfId="146" priority="161">
      <formula>NOT($K442="補記")</formula>
    </cfRule>
  </conditionalFormatting>
  <conditionalFormatting sqref="I447">
    <cfRule type="expression" dxfId="145" priority="160">
      <formula>NOT($K447="補記")</formula>
    </cfRule>
  </conditionalFormatting>
  <conditionalFormatting sqref="I445:I447">
    <cfRule type="expression" dxfId="144" priority="159">
      <formula>NOT($K445="補記")</formula>
    </cfRule>
  </conditionalFormatting>
  <conditionalFormatting sqref="I441:I447">
    <cfRule type="expression" dxfId="143" priority="158">
      <formula>NOT($K441="補記")</formula>
    </cfRule>
  </conditionalFormatting>
  <conditionalFormatting sqref="I449:I450">
    <cfRule type="expression" dxfId="142" priority="157">
      <formula>NOT($K449="補記")</formula>
    </cfRule>
  </conditionalFormatting>
  <conditionalFormatting sqref="I448:I450">
    <cfRule type="expression" dxfId="141" priority="156">
      <formula>NOT($K448="補記")</formula>
    </cfRule>
  </conditionalFormatting>
  <conditionalFormatting sqref="I451">
    <cfRule type="expression" dxfId="140" priority="155">
      <formula>NOT($K451="補記")</formula>
    </cfRule>
  </conditionalFormatting>
  <conditionalFormatting sqref="I451">
    <cfRule type="expression" dxfId="139" priority="154">
      <formula>NOT($K451="補記")</formula>
    </cfRule>
  </conditionalFormatting>
  <conditionalFormatting sqref="J476 E476:G476">
    <cfRule type="expression" dxfId="138" priority="145">
      <formula>NOT($K476="補記")</formula>
    </cfRule>
  </conditionalFormatting>
  <conditionalFormatting sqref="I468:I471">
    <cfRule type="expression" dxfId="137" priority="140">
      <formula>NOT($K468="補記")</formula>
    </cfRule>
  </conditionalFormatting>
  <conditionalFormatting sqref="I463">
    <cfRule type="expression" dxfId="136" priority="142">
      <formula>NOT($K463="補記")</formula>
    </cfRule>
  </conditionalFormatting>
  <conditionalFormatting sqref="I466">
    <cfRule type="expression" dxfId="135" priority="141">
      <formula>NOT($K466="補記")</formula>
    </cfRule>
  </conditionalFormatting>
  <conditionalFormatting sqref="I473:I476">
    <cfRule type="expression" dxfId="134" priority="136">
      <formula>NOT($K473="補記")</formula>
    </cfRule>
  </conditionalFormatting>
  <conditionalFormatting sqref="I471">
    <cfRule type="expression" dxfId="133" priority="138">
      <formula>NOT($K471="補記")</formula>
    </cfRule>
  </conditionalFormatting>
  <conditionalFormatting sqref="I467:I471">
    <cfRule type="expression" dxfId="132" priority="137">
      <formula>NOT($K467="補記")</formula>
    </cfRule>
  </conditionalFormatting>
  <conditionalFormatting sqref="I476">
    <cfRule type="expression" dxfId="131" priority="135">
      <formula>NOT($K476="補記")</formula>
    </cfRule>
  </conditionalFormatting>
  <conditionalFormatting sqref="I472:I476">
    <cfRule type="expression" dxfId="130" priority="134">
      <formula>NOT($K472="補記")</formula>
    </cfRule>
  </conditionalFormatting>
  <conditionalFormatting sqref="I477">
    <cfRule type="expression" dxfId="129" priority="133">
      <formula>NOT($K477="補記")</formula>
    </cfRule>
  </conditionalFormatting>
  <conditionalFormatting sqref="I478:I481">
    <cfRule type="expression" dxfId="128" priority="132">
      <formula>NOT($K478="補記")</formula>
    </cfRule>
  </conditionalFormatting>
  <conditionalFormatting sqref="I481">
    <cfRule type="expression" dxfId="127" priority="131">
      <formula>NOT($K481="補記")</formula>
    </cfRule>
  </conditionalFormatting>
  <conditionalFormatting sqref="I478:I481">
    <cfRule type="expression" dxfId="126" priority="130">
      <formula>NOT($K478="補記")</formula>
    </cfRule>
  </conditionalFormatting>
  <conditionalFormatting sqref="I482">
    <cfRule type="expression" dxfId="125" priority="129">
      <formula>NOT($K482="補記")</formula>
    </cfRule>
  </conditionalFormatting>
  <conditionalFormatting sqref="I483:I486">
    <cfRule type="expression" dxfId="124" priority="128">
      <formula>NOT($K483="補記")</formula>
    </cfRule>
  </conditionalFormatting>
  <conditionalFormatting sqref="I486">
    <cfRule type="expression" dxfId="123" priority="127">
      <formula>NOT($K486="補記")</formula>
    </cfRule>
  </conditionalFormatting>
  <conditionalFormatting sqref="I483:I486">
    <cfRule type="expression" dxfId="122" priority="126">
      <formula>NOT($K483="補記")</formula>
    </cfRule>
  </conditionalFormatting>
  <conditionalFormatting sqref="I488:I491">
    <cfRule type="expression" dxfId="121" priority="125">
      <formula>NOT($K488="補記")</formula>
    </cfRule>
  </conditionalFormatting>
  <conditionalFormatting sqref="I491">
    <cfRule type="expression" dxfId="120" priority="124">
      <formula>NOT($K491="補記")</formula>
    </cfRule>
  </conditionalFormatting>
  <conditionalFormatting sqref="I487:I491">
    <cfRule type="expression" dxfId="119" priority="123">
      <formula>NOT($K487="補記")</formula>
    </cfRule>
  </conditionalFormatting>
  <conditionalFormatting sqref="I492">
    <cfRule type="expression" dxfId="118" priority="122">
      <formula>NOT($K492="補記")</formula>
    </cfRule>
  </conditionalFormatting>
  <conditionalFormatting sqref="I493:I496">
    <cfRule type="expression" dxfId="117" priority="121">
      <formula>NOT($K493="補記")</formula>
    </cfRule>
  </conditionalFormatting>
  <conditionalFormatting sqref="I496">
    <cfRule type="expression" dxfId="116" priority="120">
      <formula>NOT($K496="補記")</formula>
    </cfRule>
  </conditionalFormatting>
  <conditionalFormatting sqref="I493:I496">
    <cfRule type="expression" dxfId="115" priority="119">
      <formula>NOT($K493="補記")</formula>
    </cfRule>
  </conditionalFormatting>
  <conditionalFormatting sqref="I498:I501">
    <cfRule type="expression" dxfId="114" priority="118">
      <formula>NOT($K498="補記")</formula>
    </cfRule>
  </conditionalFormatting>
  <conditionalFormatting sqref="I501">
    <cfRule type="expression" dxfId="113" priority="117">
      <formula>NOT($K501="補記")</formula>
    </cfRule>
  </conditionalFormatting>
  <conditionalFormatting sqref="I497:I501">
    <cfRule type="expression" dxfId="112" priority="116">
      <formula>NOT($K497="補記")</formula>
    </cfRule>
  </conditionalFormatting>
  <conditionalFormatting sqref="I503:I506">
    <cfRule type="expression" dxfId="111" priority="115">
      <formula>NOT($K503="補記")</formula>
    </cfRule>
  </conditionalFormatting>
  <conditionalFormatting sqref="I506">
    <cfRule type="expression" dxfId="110" priority="114">
      <formula>NOT($K506="補記")</formula>
    </cfRule>
  </conditionalFormatting>
  <conditionalFormatting sqref="I502:I506">
    <cfRule type="expression" dxfId="109" priority="113">
      <formula>NOT($K502="補記")</formula>
    </cfRule>
  </conditionalFormatting>
  <conditionalFormatting sqref="I508:I511">
    <cfRule type="expression" dxfId="108" priority="112">
      <formula>NOT($K508="補記")</formula>
    </cfRule>
  </conditionalFormatting>
  <conditionalFormatting sqref="I511">
    <cfRule type="expression" dxfId="107" priority="111">
      <formula>NOT($K511="補記")</formula>
    </cfRule>
  </conditionalFormatting>
  <conditionalFormatting sqref="I507:I511">
    <cfRule type="expression" dxfId="106" priority="110">
      <formula>NOT($K507="補記")</formula>
    </cfRule>
  </conditionalFormatting>
  <conditionalFormatting sqref="I513:I516">
    <cfRule type="expression" dxfId="105" priority="106">
      <formula>NOT($K513="補記")</formula>
    </cfRule>
  </conditionalFormatting>
  <conditionalFormatting sqref="I516">
    <cfRule type="expression" dxfId="104" priority="105">
      <formula>NOT($K516="補記")</formula>
    </cfRule>
  </conditionalFormatting>
  <conditionalFormatting sqref="I512:I516">
    <cfRule type="expression" dxfId="103" priority="104">
      <formula>NOT($K512="補記")</formula>
    </cfRule>
  </conditionalFormatting>
  <conditionalFormatting sqref="I518:I521">
    <cfRule type="expression" dxfId="102" priority="103">
      <formula>NOT($K518="補記")</formula>
    </cfRule>
  </conditionalFormatting>
  <conditionalFormatting sqref="I521">
    <cfRule type="expression" dxfId="101" priority="102">
      <formula>NOT($K521="補記")</formula>
    </cfRule>
  </conditionalFormatting>
  <conditionalFormatting sqref="I517:I521">
    <cfRule type="expression" dxfId="100" priority="101">
      <formula>NOT($K517="補記")</formula>
    </cfRule>
  </conditionalFormatting>
  <conditionalFormatting sqref="I523:I526">
    <cfRule type="expression" dxfId="99" priority="100">
      <formula>NOT($K523="補記")</formula>
    </cfRule>
  </conditionalFormatting>
  <conditionalFormatting sqref="I526">
    <cfRule type="expression" dxfId="98" priority="99">
      <formula>NOT($K526="補記")</formula>
    </cfRule>
  </conditionalFormatting>
  <conditionalFormatting sqref="I522:I526">
    <cfRule type="expression" dxfId="97" priority="98">
      <formula>NOT($K522="補記")</formula>
    </cfRule>
  </conditionalFormatting>
  <conditionalFormatting sqref="I528:I531">
    <cfRule type="expression" dxfId="96" priority="97">
      <formula>NOT($K528="補記")</formula>
    </cfRule>
  </conditionalFormatting>
  <conditionalFormatting sqref="I531">
    <cfRule type="expression" dxfId="95" priority="96">
      <formula>NOT($K531="補記")</formula>
    </cfRule>
  </conditionalFormatting>
  <conditionalFormatting sqref="I527:I531">
    <cfRule type="expression" dxfId="94" priority="95">
      <formula>NOT($K527="補記")</formula>
    </cfRule>
  </conditionalFormatting>
  <conditionalFormatting sqref="I533:I536">
    <cfRule type="expression" dxfId="93" priority="94">
      <formula>NOT($K533="補記")</formula>
    </cfRule>
  </conditionalFormatting>
  <conditionalFormatting sqref="I536">
    <cfRule type="expression" dxfId="92" priority="93">
      <formula>NOT($K536="補記")</formula>
    </cfRule>
  </conditionalFormatting>
  <conditionalFormatting sqref="I532:I536">
    <cfRule type="expression" dxfId="91" priority="92">
      <formula>NOT($K532="補記")</formula>
    </cfRule>
  </conditionalFormatting>
  <conditionalFormatting sqref="I538:I541">
    <cfRule type="expression" dxfId="90" priority="91">
      <formula>NOT($K538="補記")</formula>
    </cfRule>
  </conditionalFormatting>
  <conditionalFormatting sqref="I541">
    <cfRule type="expression" dxfId="89" priority="90">
      <formula>NOT($K541="補記")</formula>
    </cfRule>
  </conditionalFormatting>
  <conditionalFormatting sqref="I537:I541">
    <cfRule type="expression" dxfId="88" priority="89">
      <formula>NOT($K537="補記")</formula>
    </cfRule>
  </conditionalFormatting>
  <conditionalFormatting sqref="I543:I546">
    <cfRule type="expression" dxfId="87" priority="88">
      <formula>NOT($K543="補記")</formula>
    </cfRule>
  </conditionalFormatting>
  <conditionalFormatting sqref="I546">
    <cfRule type="expression" dxfId="86" priority="87">
      <formula>NOT($K546="補記")</formula>
    </cfRule>
  </conditionalFormatting>
  <conditionalFormatting sqref="I542:I546">
    <cfRule type="expression" dxfId="85" priority="86">
      <formula>NOT($K542="補記")</formula>
    </cfRule>
  </conditionalFormatting>
  <conditionalFormatting sqref="I548:I549">
    <cfRule type="expression" dxfId="84" priority="85">
      <formula>NOT($K548="補記")</formula>
    </cfRule>
  </conditionalFormatting>
  <conditionalFormatting sqref="I547:I549">
    <cfRule type="expression" dxfId="83" priority="84">
      <formula>NOT($K547="補記")</formula>
    </cfRule>
  </conditionalFormatting>
  <conditionalFormatting sqref="I552:I553">
    <cfRule type="expression" dxfId="82" priority="83">
      <formula>NOT($K552="補記")</formula>
    </cfRule>
  </conditionalFormatting>
  <conditionalFormatting sqref="I551:I553">
    <cfRule type="expression" dxfId="81" priority="82">
      <formula>NOT($K551="補記")</formula>
    </cfRule>
  </conditionalFormatting>
  <conditionalFormatting sqref="I555:I557">
    <cfRule type="expression" dxfId="80" priority="79">
      <formula>NOT($K555="補記")</formula>
    </cfRule>
  </conditionalFormatting>
  <conditionalFormatting sqref="I557">
    <cfRule type="expression" dxfId="79" priority="78">
      <formula>NOT($K557="補記")</formula>
    </cfRule>
  </conditionalFormatting>
  <conditionalFormatting sqref="I555:I557">
    <cfRule type="expression" dxfId="78" priority="77">
      <formula>NOT($K555="補記")</formula>
    </cfRule>
  </conditionalFormatting>
  <conditionalFormatting sqref="I558:I560">
    <cfRule type="expression" dxfId="77" priority="76">
      <formula>NOT($K558="補記")</formula>
    </cfRule>
  </conditionalFormatting>
  <conditionalFormatting sqref="I558:I560">
    <cfRule type="expression" dxfId="76" priority="75">
      <formula>NOT($K558="補記")</formula>
    </cfRule>
  </conditionalFormatting>
  <conditionalFormatting sqref="I561:I563">
    <cfRule type="expression" dxfId="75" priority="74">
      <formula>NOT($K561="補記")</formula>
    </cfRule>
  </conditionalFormatting>
  <conditionalFormatting sqref="I561:I563">
    <cfRule type="expression" dxfId="74" priority="73">
      <formula>NOT($K561="補記")</formula>
    </cfRule>
  </conditionalFormatting>
  <conditionalFormatting sqref="I564">
    <cfRule type="expression" dxfId="73" priority="72">
      <formula>NOT($K564="補記")</formula>
    </cfRule>
  </conditionalFormatting>
  <conditionalFormatting sqref="I565">
    <cfRule type="expression" dxfId="72" priority="71">
      <formula>NOT($K565="補記")</formula>
    </cfRule>
  </conditionalFormatting>
  <conditionalFormatting sqref="I573">
    <cfRule type="expression" dxfId="71" priority="70">
      <formula>NOT($K573="補記")</formula>
    </cfRule>
  </conditionalFormatting>
  <conditionalFormatting sqref="I575">
    <cfRule type="expression" dxfId="70" priority="69">
      <formula>NOT($K575="補記")</formula>
    </cfRule>
  </conditionalFormatting>
  <conditionalFormatting sqref="I576">
    <cfRule type="expression" dxfId="69" priority="68">
      <formula>NOT($K576="補記")</formula>
    </cfRule>
  </conditionalFormatting>
  <conditionalFormatting sqref="I576">
    <cfRule type="expression" dxfId="68" priority="67">
      <formula>NOT($K576="補記")</formula>
    </cfRule>
  </conditionalFormatting>
  <conditionalFormatting sqref="I577">
    <cfRule type="expression" dxfId="67" priority="66">
      <formula>NOT($K577="補記")</formula>
    </cfRule>
  </conditionalFormatting>
  <conditionalFormatting sqref="I577">
    <cfRule type="expression" dxfId="66" priority="65">
      <formula>NOT($K577="補記")</formula>
    </cfRule>
  </conditionalFormatting>
  <conditionalFormatting sqref="I578:I583 I591">
    <cfRule type="expression" dxfId="65" priority="64">
      <formula>NOT($K578="補記")</formula>
    </cfRule>
  </conditionalFormatting>
  <conditionalFormatting sqref="I578:I583 I591">
    <cfRule type="expression" dxfId="64" priority="63">
      <formula>NOT($K578="補記")</formula>
    </cfRule>
  </conditionalFormatting>
  <conditionalFormatting sqref="I592">
    <cfRule type="expression" dxfId="63" priority="62">
      <formula>NOT($K592="補記")</formula>
    </cfRule>
  </conditionalFormatting>
  <conditionalFormatting sqref="I592">
    <cfRule type="expression" dxfId="62" priority="61">
      <formula>NOT($K592="補記")</formula>
    </cfRule>
  </conditionalFormatting>
  <conditionalFormatting sqref="I593:I597">
    <cfRule type="expression" dxfId="61" priority="60">
      <formula>NOT($K593="補記")</formula>
    </cfRule>
  </conditionalFormatting>
  <conditionalFormatting sqref="I593:I597">
    <cfRule type="expression" dxfId="60" priority="59">
      <formula>NOT($K593="補記")</formula>
    </cfRule>
  </conditionalFormatting>
  <conditionalFormatting sqref="I605">
    <cfRule type="expression" dxfId="59" priority="58">
      <formula>NOT($K605="補記")</formula>
    </cfRule>
  </conditionalFormatting>
  <conditionalFormatting sqref="I605">
    <cfRule type="expression" dxfId="58" priority="57">
      <formula>NOT($K605="補記")</formula>
    </cfRule>
  </conditionalFormatting>
  <conditionalFormatting sqref="I606:I608">
    <cfRule type="expression" dxfId="57" priority="56">
      <formula>NOT($K606="補記")</formula>
    </cfRule>
  </conditionalFormatting>
  <conditionalFormatting sqref="I606:I608">
    <cfRule type="expression" dxfId="56" priority="55">
      <formula>NOT($K606="補記")</formula>
    </cfRule>
  </conditionalFormatting>
  <conditionalFormatting sqref="I609">
    <cfRule type="expression" dxfId="55" priority="54">
      <formula>NOT($K609="補記")</formula>
    </cfRule>
  </conditionalFormatting>
  <conditionalFormatting sqref="I609">
    <cfRule type="expression" dxfId="54" priority="53">
      <formula>NOT($K609="補記")</formula>
    </cfRule>
  </conditionalFormatting>
  <conditionalFormatting sqref="I610:I611">
    <cfRule type="expression" dxfId="53" priority="52">
      <formula>NOT($K610="補記")</formula>
    </cfRule>
  </conditionalFormatting>
  <conditionalFormatting sqref="I610:I611">
    <cfRule type="expression" dxfId="52" priority="51">
      <formula>NOT($K610="補記")</formula>
    </cfRule>
  </conditionalFormatting>
  <conditionalFormatting sqref="I619">
    <cfRule type="expression" dxfId="51" priority="50">
      <formula>NOT($K619="補記")</formula>
    </cfRule>
  </conditionalFormatting>
  <conditionalFormatting sqref="I619">
    <cfRule type="expression" dxfId="50" priority="49">
      <formula>NOT($K619="補記")</formula>
    </cfRule>
  </conditionalFormatting>
  <conditionalFormatting sqref="I620">
    <cfRule type="expression" dxfId="49" priority="48">
      <formula>NOT($K620="補記")</formula>
    </cfRule>
  </conditionalFormatting>
  <conditionalFormatting sqref="I620">
    <cfRule type="expression" dxfId="48" priority="47">
      <formula>NOT($K620="補記")</formula>
    </cfRule>
  </conditionalFormatting>
  <conditionalFormatting sqref="I620:I626">
    <cfRule type="expression" dxfId="47" priority="46">
      <formula>NOT($K620="補記")</formula>
    </cfRule>
  </conditionalFormatting>
  <conditionalFormatting sqref="I620:I626">
    <cfRule type="expression" dxfId="46" priority="45">
      <formula>NOT($K620="補記")</formula>
    </cfRule>
  </conditionalFormatting>
  <conditionalFormatting sqref="I634">
    <cfRule type="expression" dxfId="45" priority="44">
      <formula>NOT($K634="補記")</formula>
    </cfRule>
  </conditionalFormatting>
  <conditionalFormatting sqref="I635">
    <cfRule type="expression" dxfId="44" priority="43">
      <formula>NOT($K635="補記")</formula>
    </cfRule>
  </conditionalFormatting>
  <conditionalFormatting sqref="E550:G550 J550">
    <cfRule type="expression" dxfId="43" priority="42">
      <formula>NOT($K550="補記")</formula>
    </cfRule>
  </conditionalFormatting>
  <conditionalFormatting sqref="I550">
    <cfRule type="expression" dxfId="42" priority="41">
      <formula>NOT($K550="補記")</formula>
    </cfRule>
  </conditionalFormatting>
  <conditionalFormatting sqref="I550">
    <cfRule type="expression" dxfId="41" priority="40">
      <formula>NOT($K550="補記")</formula>
    </cfRule>
  </conditionalFormatting>
  <conditionalFormatting sqref="E554:G554 J554">
    <cfRule type="expression" dxfId="40" priority="39">
      <formula>NOT($K554="補記")</formula>
    </cfRule>
  </conditionalFormatting>
  <conditionalFormatting sqref="I554">
    <cfRule type="expression" dxfId="39" priority="38">
      <formula>NOT($K554="補記")</formula>
    </cfRule>
  </conditionalFormatting>
  <conditionalFormatting sqref="I554">
    <cfRule type="expression" dxfId="38" priority="37">
      <formula>NOT($K554="補記")</formula>
    </cfRule>
  </conditionalFormatting>
  <conditionalFormatting sqref="E584:H590 J584:J590">
    <cfRule type="expression" dxfId="37" priority="36">
      <formula>NOT($K584="補記")</formula>
    </cfRule>
  </conditionalFormatting>
  <conditionalFormatting sqref="F584:F590">
    <cfRule type="expression" dxfId="36" priority="35">
      <formula>NOT($K584="補記")</formula>
    </cfRule>
  </conditionalFormatting>
  <conditionalFormatting sqref="I584:I590">
    <cfRule type="expression" dxfId="35" priority="34">
      <formula>NOT($K584="補記")</formula>
    </cfRule>
  </conditionalFormatting>
  <conditionalFormatting sqref="I584:I590">
    <cfRule type="expression" dxfId="34" priority="33">
      <formula>NOT($K584="補記")</formula>
    </cfRule>
  </conditionalFormatting>
  <conditionalFormatting sqref="E598:H604 J598:J604">
    <cfRule type="expression" dxfId="33" priority="30">
      <formula>NOT($K598="補記")</formula>
    </cfRule>
  </conditionalFormatting>
  <conditionalFormatting sqref="F598:F604">
    <cfRule type="expression" dxfId="32" priority="29">
      <formula>NOT($K598="補記")</formula>
    </cfRule>
  </conditionalFormatting>
  <conditionalFormatting sqref="I598:I604">
    <cfRule type="expression" dxfId="31" priority="28">
      <formula>NOT($K598="補記")</formula>
    </cfRule>
  </conditionalFormatting>
  <conditionalFormatting sqref="I598:I604">
    <cfRule type="expression" dxfId="30" priority="27">
      <formula>NOT($K598="補記")</formula>
    </cfRule>
  </conditionalFormatting>
  <conditionalFormatting sqref="E612:H618">
    <cfRule type="expression" dxfId="29" priority="22">
      <formula>NOT($K612="補記")</formula>
    </cfRule>
  </conditionalFormatting>
  <conditionalFormatting sqref="F612:F618">
    <cfRule type="expression" dxfId="28" priority="21">
      <formula>NOT($K612="補記")</formula>
    </cfRule>
  </conditionalFormatting>
  <conditionalFormatting sqref="I612:I618">
    <cfRule type="expression" dxfId="27" priority="20">
      <formula>NOT($K612="補記")</formula>
    </cfRule>
  </conditionalFormatting>
  <conditionalFormatting sqref="I612:I618">
    <cfRule type="expression" dxfId="26" priority="19">
      <formula>NOT($K612="補記")</formula>
    </cfRule>
  </conditionalFormatting>
  <conditionalFormatting sqref="J612:J618">
    <cfRule type="expression" dxfId="25" priority="12">
      <formula>NOT($K612="補記")</formula>
    </cfRule>
  </conditionalFormatting>
  <conditionalFormatting sqref="E627:H633">
    <cfRule type="expression" dxfId="24" priority="11">
      <formula>NOT($K627="補記")</formula>
    </cfRule>
  </conditionalFormatting>
  <conditionalFormatting sqref="F627:F633">
    <cfRule type="expression" dxfId="23" priority="10">
      <formula>NOT($K627="補記")</formula>
    </cfRule>
  </conditionalFormatting>
  <conditionalFormatting sqref="I627:I633">
    <cfRule type="expression" dxfId="22" priority="9">
      <formula>NOT($K627="補記")</formula>
    </cfRule>
  </conditionalFormatting>
  <conditionalFormatting sqref="I627:I633">
    <cfRule type="expression" dxfId="21" priority="8">
      <formula>NOT($K627="補記")</formula>
    </cfRule>
  </conditionalFormatting>
  <conditionalFormatting sqref="I627:I633">
    <cfRule type="expression" dxfId="20" priority="7">
      <formula>NOT($K627="補記")</formula>
    </cfRule>
  </conditionalFormatting>
  <conditionalFormatting sqref="I627:I633">
    <cfRule type="expression" dxfId="19" priority="6">
      <formula>NOT($K627="補記")</formula>
    </cfRule>
  </conditionalFormatting>
  <conditionalFormatting sqref="J627:J633">
    <cfRule type="expression" dxfId="18" priority="5">
      <formula>NOT($K627="補記")</formula>
    </cfRule>
  </conditionalFormatting>
  <conditionalFormatting sqref="I452">
    <cfRule type="expression" dxfId="17" priority="4">
      <formula>NOT($K452="補記")</formula>
    </cfRule>
  </conditionalFormatting>
  <conditionalFormatting sqref="I452">
    <cfRule type="expression" dxfId="16" priority="3">
      <formula>NOT($K452="補記")</formula>
    </cfRule>
  </conditionalFormatting>
  <conditionalFormatting sqref="I453">
    <cfRule type="expression" dxfId="15" priority="2">
      <formula>NOT($K453="補記")</formula>
    </cfRule>
  </conditionalFormatting>
  <conditionalFormatting sqref="I453">
    <cfRule type="expression" dxfId="14" priority="1">
      <formula>NOT($K453="補記")</formula>
    </cfRule>
  </conditionalFormatting>
  <printOptions horizontalCentered="1"/>
  <pageMargins left="0.23622047244094491" right="0.23622047244094491" top="0.74803149606299213" bottom="0.74803149606299213" header="0.31496062992125984" footer="0.31496062992125984"/>
  <pageSetup paperSize="8" scale="35" fitToWidth="6" fitToHeight="0" orientation="portrait" r:id="rId1"/>
  <colBreaks count="2" manualBreakCount="2">
    <brk id="10" min="1" max="72" man="1"/>
    <brk id="14" min="1" max="9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18"/>
  <sheetViews>
    <sheetView topLeftCell="A11" zoomScaleNormal="100" workbookViewId="0">
      <selection activeCell="E7" sqref="E7:J7"/>
    </sheetView>
  </sheetViews>
  <sheetFormatPr defaultColWidth="9" defaultRowHeight="13.5" x14ac:dyDescent="0.15"/>
  <cols>
    <col min="1" max="1" width="34.5" style="163" customWidth="1"/>
    <col min="2" max="2" width="14.625" style="163" customWidth="1"/>
    <col min="3" max="3" width="10.25" style="163" bestFit="1" customWidth="1"/>
    <col min="4" max="4" width="23.625" style="163" customWidth="1"/>
    <col min="5" max="5" width="70.75" style="169" customWidth="1"/>
    <col min="6" max="6" width="3" style="169" customWidth="1"/>
    <col min="7" max="7" width="43.875" style="163" customWidth="1"/>
    <col min="8" max="8" width="28.5" style="163" customWidth="1"/>
    <col min="9" max="9" width="3" style="169" customWidth="1"/>
    <col min="10" max="10" width="26.125" style="169" customWidth="1"/>
    <col min="11" max="11" width="28.125" style="169" customWidth="1"/>
    <col min="12" max="16384" width="9" style="169"/>
  </cols>
  <sheetData>
    <row r="1" spans="1:1" hidden="1" x14ac:dyDescent="0.15"/>
    <row r="2" spans="1:1" hidden="1" x14ac:dyDescent="0.15"/>
    <row r="3" spans="1:1" hidden="1" x14ac:dyDescent="0.15"/>
    <row r="4" spans="1:1" hidden="1" x14ac:dyDescent="0.15"/>
    <row r="5" spans="1:1" hidden="1" x14ac:dyDescent="0.15"/>
    <row r="6" spans="1:1" hidden="1" x14ac:dyDescent="0.15"/>
    <row r="7" spans="1:1" hidden="1" x14ac:dyDescent="0.15"/>
    <row r="8" spans="1:1" hidden="1" x14ac:dyDescent="0.15"/>
    <row r="9" spans="1:1" hidden="1" x14ac:dyDescent="0.15"/>
    <row r="10" spans="1:1" hidden="1" x14ac:dyDescent="0.15"/>
    <row r="12" spans="1:1" x14ac:dyDescent="0.15">
      <c r="A12" s="163" t="s">
        <v>921</v>
      </c>
    </row>
    <row r="16" spans="1:1" ht="14.25" thickBot="1" x14ac:dyDescent="0.2"/>
    <row r="17" spans="1:11" ht="27.75" thickBot="1" x14ac:dyDescent="0.2">
      <c r="A17" s="164" t="s">
        <v>49</v>
      </c>
      <c r="B17" s="165" t="s">
        <v>922</v>
      </c>
      <c r="C17" s="166" t="s">
        <v>923</v>
      </c>
      <c r="D17" s="167" t="s">
        <v>924</v>
      </c>
      <c r="E17" s="168" t="s">
        <v>925</v>
      </c>
      <c r="G17" s="170" t="s">
        <v>926</v>
      </c>
      <c r="H17" s="171" t="s">
        <v>927</v>
      </c>
      <c r="J17" s="170" t="s">
        <v>49</v>
      </c>
      <c r="K17" s="171" t="s">
        <v>928</v>
      </c>
    </row>
    <row r="18" spans="1:11" ht="39" customHeight="1" x14ac:dyDescent="0.15">
      <c r="A18" s="172" t="s">
        <v>159</v>
      </c>
      <c r="B18" s="173" t="s">
        <v>106</v>
      </c>
      <c r="C18" s="173" t="s">
        <v>929</v>
      </c>
      <c r="D18" s="306"/>
      <c r="E18" s="174" t="s">
        <v>930</v>
      </c>
      <c r="G18" s="171" t="s">
        <v>931</v>
      </c>
      <c r="H18" s="175"/>
      <c r="J18" s="171"/>
      <c r="K18" s="175"/>
    </row>
    <row r="19" spans="1:11" ht="105.75" customHeight="1" x14ac:dyDescent="0.15">
      <c r="A19" s="176" t="s">
        <v>670</v>
      </c>
      <c r="B19" s="171" t="s">
        <v>106</v>
      </c>
      <c r="C19" s="171" t="s">
        <v>929</v>
      </c>
      <c r="D19" s="307"/>
      <c r="E19" s="184" t="s">
        <v>1145</v>
      </c>
      <c r="G19" s="171" t="s">
        <v>932</v>
      </c>
      <c r="H19" s="177"/>
      <c r="J19" s="171"/>
      <c r="K19" s="177"/>
    </row>
    <row r="20" spans="1:11" ht="117" customHeight="1" thickBot="1" x14ac:dyDescent="0.2">
      <c r="A20" s="178" t="s">
        <v>273</v>
      </c>
      <c r="B20" s="179" t="s">
        <v>933</v>
      </c>
      <c r="C20" s="179" t="s">
        <v>929</v>
      </c>
      <c r="D20" s="308"/>
      <c r="E20" s="180" t="s">
        <v>1147</v>
      </c>
      <c r="G20" s="171" t="s">
        <v>934</v>
      </c>
      <c r="H20" s="177"/>
      <c r="J20" s="171"/>
      <c r="K20" s="177"/>
    </row>
    <row r="21" spans="1:11" ht="39" customHeight="1" x14ac:dyDescent="0.15">
      <c r="A21" s="172" t="s">
        <v>159</v>
      </c>
      <c r="B21" s="173" t="s">
        <v>118</v>
      </c>
      <c r="C21" s="173" t="s">
        <v>702</v>
      </c>
      <c r="D21" s="309"/>
      <c r="E21" s="181" t="s">
        <v>930</v>
      </c>
      <c r="G21" s="171" t="s">
        <v>935</v>
      </c>
      <c r="H21" s="177"/>
      <c r="J21" s="171"/>
      <c r="K21" s="177"/>
    </row>
    <row r="22" spans="1:11" ht="111" customHeight="1" x14ac:dyDescent="0.15">
      <c r="A22" s="176" t="s">
        <v>670</v>
      </c>
      <c r="B22" s="171" t="s">
        <v>118</v>
      </c>
      <c r="C22" s="171" t="s">
        <v>702</v>
      </c>
      <c r="D22" s="307"/>
      <c r="E22" s="184" t="s">
        <v>1146</v>
      </c>
      <c r="J22" s="171"/>
      <c r="K22" s="175"/>
    </row>
    <row r="23" spans="1:11" ht="116.25" customHeight="1" thickBot="1" x14ac:dyDescent="0.2">
      <c r="A23" s="178" t="s">
        <v>273</v>
      </c>
      <c r="B23" s="179" t="s">
        <v>118</v>
      </c>
      <c r="C23" s="179" t="s">
        <v>702</v>
      </c>
      <c r="D23" s="308"/>
      <c r="E23" s="180" t="s">
        <v>1148</v>
      </c>
      <c r="J23" s="171"/>
      <c r="K23" s="177"/>
    </row>
    <row r="24" spans="1:11" ht="39" customHeight="1" x14ac:dyDescent="0.15">
      <c r="A24" s="172" t="s">
        <v>159</v>
      </c>
      <c r="B24" s="173" t="s">
        <v>119</v>
      </c>
      <c r="C24" s="173" t="s">
        <v>703</v>
      </c>
      <c r="D24" s="309"/>
      <c r="E24" s="181" t="s">
        <v>930</v>
      </c>
      <c r="G24" s="170" t="s">
        <v>936</v>
      </c>
      <c r="H24" s="171" t="s">
        <v>927</v>
      </c>
      <c r="J24" s="171"/>
      <c r="K24" s="177"/>
    </row>
    <row r="25" spans="1:11" ht="110.25" customHeight="1" x14ac:dyDescent="0.15">
      <c r="A25" s="176" t="s">
        <v>670</v>
      </c>
      <c r="B25" s="171" t="s">
        <v>119</v>
      </c>
      <c r="C25" s="171" t="s">
        <v>703</v>
      </c>
      <c r="D25" s="307"/>
      <c r="E25" s="184" t="s">
        <v>1146</v>
      </c>
      <c r="G25" s="171" t="s">
        <v>931</v>
      </c>
      <c r="H25" s="175"/>
      <c r="J25" s="171"/>
      <c r="K25" s="177"/>
    </row>
    <row r="26" spans="1:11" ht="108" customHeight="1" thickBot="1" x14ac:dyDescent="0.2">
      <c r="A26" s="178" t="s">
        <v>273</v>
      </c>
      <c r="B26" s="179" t="s">
        <v>119</v>
      </c>
      <c r="C26" s="179" t="s">
        <v>703</v>
      </c>
      <c r="D26" s="308"/>
      <c r="E26" s="180" t="s">
        <v>1148</v>
      </c>
      <c r="G26" s="171" t="s">
        <v>932</v>
      </c>
      <c r="H26" s="177"/>
      <c r="J26" s="171"/>
      <c r="K26" s="175"/>
    </row>
    <row r="27" spans="1:11" ht="39" customHeight="1" x14ac:dyDescent="0.15">
      <c r="A27" s="172" t="s">
        <v>159</v>
      </c>
      <c r="B27" s="173" t="s">
        <v>120</v>
      </c>
      <c r="C27" s="173" t="s">
        <v>704</v>
      </c>
      <c r="D27" s="309"/>
      <c r="E27" s="181" t="s">
        <v>930</v>
      </c>
      <c r="G27" s="171" t="s">
        <v>934</v>
      </c>
      <c r="H27" s="177"/>
      <c r="J27" s="171"/>
      <c r="K27" s="177"/>
    </row>
    <row r="28" spans="1:11" ht="114.75" customHeight="1" thickBot="1" x14ac:dyDescent="0.2">
      <c r="A28" s="178" t="s">
        <v>273</v>
      </c>
      <c r="B28" s="179" t="s">
        <v>120</v>
      </c>
      <c r="C28" s="179" t="s">
        <v>704</v>
      </c>
      <c r="D28" s="308"/>
      <c r="E28" s="180" t="s">
        <v>1148</v>
      </c>
      <c r="G28" s="171" t="s">
        <v>935</v>
      </c>
      <c r="H28" s="177"/>
      <c r="J28" s="171"/>
      <c r="K28" s="177"/>
    </row>
    <row r="29" spans="1:11" ht="39" customHeight="1" x14ac:dyDescent="0.15">
      <c r="A29" s="172" t="s">
        <v>159</v>
      </c>
      <c r="B29" s="173" t="s">
        <v>121</v>
      </c>
      <c r="C29" s="173" t="s">
        <v>705</v>
      </c>
      <c r="D29" s="309"/>
      <c r="E29" s="181" t="s">
        <v>930</v>
      </c>
      <c r="J29" s="171"/>
      <c r="K29" s="177"/>
    </row>
    <row r="30" spans="1:11" ht="95.25" thickBot="1" x14ac:dyDescent="0.2">
      <c r="A30" s="178" t="s">
        <v>273</v>
      </c>
      <c r="B30" s="179" t="s">
        <v>121</v>
      </c>
      <c r="C30" s="179" t="s">
        <v>705</v>
      </c>
      <c r="D30" s="308"/>
      <c r="E30" s="180" t="s">
        <v>1148</v>
      </c>
      <c r="J30" s="171"/>
      <c r="K30" s="175"/>
    </row>
    <row r="31" spans="1:11" ht="39" customHeight="1" x14ac:dyDescent="0.15">
      <c r="A31" s="172" t="s">
        <v>159</v>
      </c>
      <c r="B31" s="173" t="s">
        <v>122</v>
      </c>
      <c r="C31" s="173" t="s">
        <v>706</v>
      </c>
      <c r="D31" s="309"/>
      <c r="E31" s="181" t="s">
        <v>930</v>
      </c>
      <c r="G31" s="170" t="s">
        <v>937</v>
      </c>
      <c r="H31" s="171" t="s">
        <v>927</v>
      </c>
      <c r="J31" s="171"/>
      <c r="K31" s="177"/>
    </row>
    <row r="32" spans="1:11" ht="181.5" customHeight="1" thickBot="1" x14ac:dyDescent="0.2">
      <c r="A32" s="178" t="s">
        <v>273</v>
      </c>
      <c r="B32" s="179" t="s">
        <v>122</v>
      </c>
      <c r="C32" s="179" t="s">
        <v>706</v>
      </c>
      <c r="D32" s="308"/>
      <c r="E32" s="180" t="s">
        <v>1181</v>
      </c>
      <c r="G32" s="171" t="s">
        <v>931</v>
      </c>
      <c r="H32" s="175"/>
      <c r="J32" s="171"/>
      <c r="K32" s="177"/>
    </row>
    <row r="33" spans="1:8" ht="39" customHeight="1" x14ac:dyDescent="0.15">
      <c r="A33" s="172" t="s">
        <v>159</v>
      </c>
      <c r="B33" s="173" t="s">
        <v>123</v>
      </c>
      <c r="C33" s="173" t="s">
        <v>938</v>
      </c>
      <c r="D33" s="309"/>
      <c r="E33" s="181" t="s">
        <v>930</v>
      </c>
      <c r="G33" s="171" t="s">
        <v>932</v>
      </c>
      <c r="H33" s="177"/>
    </row>
    <row r="34" spans="1:8" ht="95.25" thickBot="1" x14ac:dyDescent="0.2">
      <c r="A34" s="178" t="s">
        <v>273</v>
      </c>
      <c r="B34" s="179" t="s">
        <v>123</v>
      </c>
      <c r="C34" s="179" t="s">
        <v>938</v>
      </c>
      <c r="D34" s="308"/>
      <c r="E34" s="180" t="s">
        <v>1148</v>
      </c>
      <c r="G34" s="171" t="s">
        <v>939</v>
      </c>
      <c r="H34" s="177"/>
    </row>
    <row r="37" spans="1:8" x14ac:dyDescent="0.15">
      <c r="G37" s="170" t="s">
        <v>940</v>
      </c>
      <c r="H37" s="171" t="s">
        <v>927</v>
      </c>
    </row>
    <row r="38" spans="1:8" x14ac:dyDescent="0.15">
      <c r="G38" s="171" t="s">
        <v>931</v>
      </c>
      <c r="H38" s="175"/>
    </row>
    <row r="39" spans="1:8" x14ac:dyDescent="0.15">
      <c r="G39" s="171" t="s">
        <v>941</v>
      </c>
      <c r="H39" s="175"/>
    </row>
    <row r="40" spans="1:8" x14ac:dyDescent="0.15">
      <c r="G40" s="171" t="s">
        <v>932</v>
      </c>
      <c r="H40" s="177"/>
    </row>
    <row r="41" spans="1:8" x14ac:dyDescent="0.15">
      <c r="G41" s="171" t="s">
        <v>934</v>
      </c>
      <c r="H41" s="177"/>
    </row>
    <row r="42" spans="1:8" x14ac:dyDescent="0.15">
      <c r="G42" s="171" t="s">
        <v>935</v>
      </c>
      <c r="H42" s="177"/>
    </row>
    <row r="45" spans="1:8" x14ac:dyDescent="0.15">
      <c r="G45" s="170" t="s">
        <v>942</v>
      </c>
      <c r="H45" s="171" t="s">
        <v>927</v>
      </c>
    </row>
    <row r="46" spans="1:8" x14ac:dyDescent="0.15">
      <c r="G46" s="171" t="s">
        <v>931</v>
      </c>
      <c r="H46" s="175"/>
    </row>
    <row r="47" spans="1:8" x14ac:dyDescent="0.15">
      <c r="G47" s="171" t="s">
        <v>943</v>
      </c>
      <c r="H47" s="175"/>
    </row>
    <row r="48" spans="1:8" x14ac:dyDescent="0.15">
      <c r="G48" s="171" t="s">
        <v>932</v>
      </c>
      <c r="H48" s="177"/>
    </row>
    <row r="49" spans="7:8" x14ac:dyDescent="0.15">
      <c r="G49" s="171" t="s">
        <v>944</v>
      </c>
      <c r="H49" s="177"/>
    </row>
    <row r="50" spans="7:8" x14ac:dyDescent="0.15">
      <c r="G50" s="171" t="s">
        <v>945</v>
      </c>
      <c r="H50" s="177"/>
    </row>
    <row r="51" spans="7:8" x14ac:dyDescent="0.15">
      <c r="G51" s="171" t="s">
        <v>946</v>
      </c>
      <c r="H51" s="177"/>
    </row>
    <row r="52" spans="7:8" x14ac:dyDescent="0.15">
      <c r="G52" s="171" t="s">
        <v>947</v>
      </c>
      <c r="H52" s="177"/>
    </row>
    <row r="53" spans="7:8" x14ac:dyDescent="0.15">
      <c r="G53" s="171" t="s">
        <v>948</v>
      </c>
      <c r="H53" s="177"/>
    </row>
    <row r="54" spans="7:8" x14ac:dyDescent="0.15">
      <c r="G54" s="171" t="s">
        <v>949</v>
      </c>
      <c r="H54" s="177"/>
    </row>
    <row r="55" spans="7:8" x14ac:dyDescent="0.15">
      <c r="G55" s="171" t="s">
        <v>950</v>
      </c>
      <c r="H55" s="177"/>
    </row>
    <row r="56" spans="7:8" x14ac:dyDescent="0.15">
      <c r="G56" s="171" t="s">
        <v>951</v>
      </c>
      <c r="H56" s="177"/>
    </row>
    <row r="59" spans="7:8" x14ac:dyDescent="0.15">
      <c r="G59" s="170" t="s">
        <v>952</v>
      </c>
      <c r="H59" s="171" t="s">
        <v>927</v>
      </c>
    </row>
    <row r="60" spans="7:8" x14ac:dyDescent="0.15">
      <c r="G60" s="171" t="s">
        <v>931</v>
      </c>
      <c r="H60" s="175"/>
    </row>
    <row r="61" spans="7:8" x14ac:dyDescent="0.15">
      <c r="G61" s="171" t="s">
        <v>943</v>
      </c>
      <c r="H61" s="175"/>
    </row>
    <row r="62" spans="7:8" x14ac:dyDescent="0.15">
      <c r="G62" s="171" t="s">
        <v>932</v>
      </c>
      <c r="H62" s="177"/>
    </row>
    <row r="63" spans="7:8" x14ac:dyDescent="0.15">
      <c r="G63" s="171" t="s">
        <v>953</v>
      </c>
      <c r="H63" s="177"/>
    </row>
    <row r="66" spans="7:8" x14ac:dyDescent="0.15">
      <c r="G66" s="170" t="s">
        <v>954</v>
      </c>
      <c r="H66" s="171" t="s">
        <v>927</v>
      </c>
    </row>
    <row r="67" spans="7:8" x14ac:dyDescent="0.15">
      <c r="G67" s="171" t="s">
        <v>931</v>
      </c>
      <c r="H67" s="175"/>
    </row>
    <row r="68" spans="7:8" x14ac:dyDescent="0.15">
      <c r="G68" s="171" t="s">
        <v>943</v>
      </c>
      <c r="H68" s="175"/>
    </row>
    <row r="69" spans="7:8" x14ac:dyDescent="0.15">
      <c r="G69" s="171" t="s">
        <v>932</v>
      </c>
      <c r="H69" s="177"/>
    </row>
    <row r="70" spans="7:8" x14ac:dyDescent="0.15">
      <c r="G70" s="171" t="s">
        <v>944</v>
      </c>
      <c r="H70" s="177"/>
    </row>
    <row r="71" spans="7:8" x14ac:dyDescent="0.15">
      <c r="G71" s="171" t="s">
        <v>945</v>
      </c>
      <c r="H71" s="177"/>
    </row>
    <row r="72" spans="7:8" x14ac:dyDescent="0.15">
      <c r="G72" s="171" t="s">
        <v>946</v>
      </c>
      <c r="H72" s="177"/>
    </row>
    <row r="73" spans="7:8" x14ac:dyDescent="0.15">
      <c r="G73" s="171" t="s">
        <v>948</v>
      </c>
      <c r="H73" s="177"/>
    </row>
    <row r="74" spans="7:8" x14ac:dyDescent="0.15">
      <c r="G74" s="171" t="s">
        <v>955</v>
      </c>
      <c r="H74" s="177"/>
    </row>
    <row r="77" spans="7:8" x14ac:dyDescent="0.15">
      <c r="G77" s="170" t="s">
        <v>956</v>
      </c>
      <c r="H77" s="171" t="s">
        <v>927</v>
      </c>
    </row>
    <row r="78" spans="7:8" x14ac:dyDescent="0.15">
      <c r="G78" s="171" t="s">
        <v>931</v>
      </c>
      <c r="H78" s="175"/>
    </row>
    <row r="79" spans="7:8" x14ac:dyDescent="0.15">
      <c r="G79" s="171" t="s">
        <v>943</v>
      </c>
      <c r="H79" s="175"/>
    </row>
    <row r="80" spans="7:8" x14ac:dyDescent="0.15">
      <c r="G80" s="171" t="s">
        <v>932</v>
      </c>
      <c r="H80" s="177"/>
    </row>
    <row r="81" spans="7:8" x14ac:dyDescent="0.15">
      <c r="G81" s="171" t="s">
        <v>944</v>
      </c>
      <c r="H81" s="177"/>
    </row>
    <row r="82" spans="7:8" x14ac:dyDescent="0.15">
      <c r="G82" s="171" t="s">
        <v>945</v>
      </c>
      <c r="H82" s="177"/>
    </row>
    <row r="83" spans="7:8" x14ac:dyDescent="0.15">
      <c r="G83" s="171" t="s">
        <v>957</v>
      </c>
      <c r="H83" s="177"/>
    </row>
    <row r="86" spans="7:8" x14ac:dyDescent="0.15">
      <c r="G86" s="170" t="s">
        <v>958</v>
      </c>
      <c r="H86" s="171" t="s">
        <v>927</v>
      </c>
    </row>
    <row r="87" spans="7:8" x14ac:dyDescent="0.15">
      <c r="G87" s="171" t="s">
        <v>931</v>
      </c>
      <c r="H87" s="175"/>
    </row>
    <row r="88" spans="7:8" x14ac:dyDescent="0.15">
      <c r="G88" s="171" t="s">
        <v>943</v>
      </c>
      <c r="H88" s="175"/>
    </row>
    <row r="89" spans="7:8" x14ac:dyDescent="0.15">
      <c r="G89" s="171" t="s">
        <v>932</v>
      </c>
      <c r="H89" s="177"/>
    </row>
    <row r="90" spans="7:8" x14ac:dyDescent="0.15">
      <c r="G90" s="171" t="s">
        <v>944</v>
      </c>
      <c r="H90" s="177"/>
    </row>
    <row r="91" spans="7:8" x14ac:dyDescent="0.15">
      <c r="G91" s="171" t="s">
        <v>945</v>
      </c>
      <c r="H91" s="177"/>
    </row>
    <row r="92" spans="7:8" x14ac:dyDescent="0.15">
      <c r="G92" s="171" t="s">
        <v>946</v>
      </c>
      <c r="H92" s="177"/>
    </row>
    <row r="93" spans="7:8" x14ac:dyDescent="0.15">
      <c r="G93" s="171" t="s">
        <v>949</v>
      </c>
      <c r="H93" s="177"/>
    </row>
    <row r="94" spans="7:8" x14ac:dyDescent="0.15">
      <c r="G94" s="171" t="s">
        <v>950</v>
      </c>
      <c r="H94" s="177"/>
    </row>
    <row r="97" spans="7:8" x14ac:dyDescent="0.15">
      <c r="G97" s="170" t="s">
        <v>959</v>
      </c>
      <c r="H97" s="171" t="s">
        <v>927</v>
      </c>
    </row>
    <row r="98" spans="7:8" x14ac:dyDescent="0.15">
      <c r="G98" s="171" t="s">
        <v>931</v>
      </c>
      <c r="H98" s="175"/>
    </row>
    <row r="99" spans="7:8" x14ac:dyDescent="0.15">
      <c r="G99" s="171" t="s">
        <v>932</v>
      </c>
      <c r="H99" s="177"/>
    </row>
    <row r="100" spans="7:8" x14ac:dyDescent="0.15">
      <c r="G100" s="171" t="s">
        <v>944</v>
      </c>
      <c r="H100" s="177"/>
    </row>
    <row r="101" spans="7:8" x14ac:dyDescent="0.15">
      <c r="G101" s="171" t="s">
        <v>946</v>
      </c>
      <c r="H101" s="177"/>
    </row>
    <row r="102" spans="7:8" x14ac:dyDescent="0.15">
      <c r="G102" s="171" t="s">
        <v>960</v>
      </c>
      <c r="H102" s="177"/>
    </row>
    <row r="103" spans="7:8" x14ac:dyDescent="0.15">
      <c r="G103" s="171" t="s">
        <v>948</v>
      </c>
      <c r="H103" s="177"/>
    </row>
    <row r="104" spans="7:8" x14ac:dyDescent="0.15">
      <c r="G104" s="171" t="s">
        <v>949</v>
      </c>
      <c r="H104" s="177"/>
    </row>
    <row r="105" spans="7:8" x14ac:dyDescent="0.15">
      <c r="G105" s="171" t="s">
        <v>950</v>
      </c>
      <c r="H105" s="177"/>
    </row>
    <row r="108" spans="7:8" x14ac:dyDescent="0.15">
      <c r="G108" s="170" t="s">
        <v>961</v>
      </c>
      <c r="H108" s="171" t="s">
        <v>927</v>
      </c>
    </row>
    <row r="109" spans="7:8" x14ac:dyDescent="0.15">
      <c r="G109" s="171" t="s">
        <v>931</v>
      </c>
      <c r="H109" s="175"/>
    </row>
    <row r="110" spans="7:8" x14ac:dyDescent="0.15">
      <c r="G110" s="171" t="s">
        <v>932</v>
      </c>
      <c r="H110" s="177"/>
    </row>
    <row r="111" spans="7:8" x14ac:dyDescent="0.15">
      <c r="G111" s="171" t="s">
        <v>944</v>
      </c>
      <c r="H111" s="177"/>
    </row>
    <row r="112" spans="7:8" x14ac:dyDescent="0.15">
      <c r="G112" s="171" t="s">
        <v>948</v>
      </c>
      <c r="H112" s="177"/>
    </row>
    <row r="113" spans="7:8" x14ac:dyDescent="0.15">
      <c r="G113" s="171" t="s">
        <v>955</v>
      </c>
      <c r="H113" s="177"/>
    </row>
    <row r="114" spans="7:8" x14ac:dyDescent="0.15">
      <c r="G114" s="171" t="s">
        <v>949</v>
      </c>
      <c r="H114" s="177"/>
    </row>
    <row r="115" spans="7:8" x14ac:dyDescent="0.15">
      <c r="G115" s="171" t="s">
        <v>950</v>
      </c>
      <c r="H115" s="177"/>
    </row>
    <row r="118" spans="7:8" x14ac:dyDescent="0.15">
      <c r="G118" s="170" t="s">
        <v>962</v>
      </c>
      <c r="H118" s="171" t="s">
        <v>927</v>
      </c>
    </row>
    <row r="119" spans="7:8" x14ac:dyDescent="0.15">
      <c r="G119" s="171" t="s">
        <v>931</v>
      </c>
      <c r="H119" s="175"/>
    </row>
    <row r="120" spans="7:8" x14ac:dyDescent="0.15">
      <c r="G120" s="171" t="s">
        <v>932</v>
      </c>
      <c r="H120" s="177"/>
    </row>
    <row r="121" spans="7:8" x14ac:dyDescent="0.15">
      <c r="G121" s="171" t="s">
        <v>944</v>
      </c>
      <c r="H121" s="177"/>
    </row>
    <row r="124" spans="7:8" x14ac:dyDescent="0.15">
      <c r="G124" s="170" t="s">
        <v>963</v>
      </c>
      <c r="H124" s="171" t="s">
        <v>927</v>
      </c>
    </row>
    <row r="125" spans="7:8" x14ac:dyDescent="0.15">
      <c r="G125" s="171" t="s">
        <v>931</v>
      </c>
      <c r="H125" s="175"/>
    </row>
    <row r="126" spans="7:8" x14ac:dyDescent="0.15">
      <c r="G126" s="171" t="s">
        <v>932</v>
      </c>
      <c r="H126" s="177"/>
    </row>
    <row r="127" spans="7:8" x14ac:dyDescent="0.15">
      <c r="G127" s="171" t="s">
        <v>964</v>
      </c>
      <c r="H127" s="177"/>
    </row>
    <row r="128" spans="7:8" x14ac:dyDescent="0.15">
      <c r="G128" s="171" t="s">
        <v>965</v>
      </c>
      <c r="H128" s="177"/>
    </row>
    <row r="129" spans="7:8" x14ac:dyDescent="0.15">
      <c r="G129" s="171" t="s">
        <v>966</v>
      </c>
      <c r="H129" s="177"/>
    </row>
    <row r="130" spans="7:8" x14ac:dyDescent="0.15">
      <c r="G130" s="171" t="s">
        <v>967</v>
      </c>
      <c r="H130" s="177"/>
    </row>
    <row r="131" spans="7:8" x14ac:dyDescent="0.15">
      <c r="G131" s="171" t="s">
        <v>968</v>
      </c>
      <c r="H131" s="177"/>
    </row>
    <row r="132" spans="7:8" x14ac:dyDescent="0.15">
      <c r="G132" s="171" t="s">
        <v>969</v>
      </c>
      <c r="H132" s="177"/>
    </row>
    <row r="133" spans="7:8" x14ac:dyDescent="0.15">
      <c r="G133" s="171" t="s">
        <v>970</v>
      </c>
      <c r="H133" s="177"/>
    </row>
    <row r="136" spans="7:8" x14ac:dyDescent="0.15">
      <c r="G136" s="170" t="s">
        <v>971</v>
      </c>
      <c r="H136" s="171" t="s">
        <v>927</v>
      </c>
    </row>
    <row r="137" spans="7:8" x14ac:dyDescent="0.15">
      <c r="G137" s="171" t="s">
        <v>931</v>
      </c>
      <c r="H137" s="175"/>
    </row>
    <row r="138" spans="7:8" x14ac:dyDescent="0.15">
      <c r="G138" s="171" t="s">
        <v>932</v>
      </c>
      <c r="H138" s="177"/>
    </row>
    <row r="139" spans="7:8" x14ac:dyDescent="0.15">
      <c r="G139" s="171" t="s">
        <v>944</v>
      </c>
      <c r="H139" s="177"/>
    </row>
    <row r="140" spans="7:8" x14ac:dyDescent="0.15">
      <c r="G140" s="171" t="s">
        <v>953</v>
      </c>
      <c r="H140" s="177"/>
    </row>
    <row r="143" spans="7:8" x14ac:dyDescent="0.15">
      <c r="G143" s="170" t="s">
        <v>972</v>
      </c>
      <c r="H143" s="171" t="s">
        <v>927</v>
      </c>
    </row>
    <row r="144" spans="7:8" x14ac:dyDescent="0.15">
      <c r="G144" s="171" t="s">
        <v>931</v>
      </c>
      <c r="H144" s="175"/>
    </row>
    <row r="145" spans="7:8" x14ac:dyDescent="0.15">
      <c r="G145" s="171" t="s">
        <v>932</v>
      </c>
      <c r="H145" s="177"/>
    </row>
    <row r="146" spans="7:8" x14ac:dyDescent="0.15">
      <c r="G146" s="171" t="s">
        <v>944</v>
      </c>
      <c r="H146" s="177"/>
    </row>
    <row r="149" spans="7:8" x14ac:dyDescent="0.15">
      <c r="G149" s="170" t="s">
        <v>973</v>
      </c>
      <c r="H149" s="171" t="s">
        <v>927</v>
      </c>
    </row>
    <row r="150" spans="7:8" x14ac:dyDescent="0.15">
      <c r="G150" s="171" t="s">
        <v>931</v>
      </c>
      <c r="H150" s="175"/>
    </row>
    <row r="151" spans="7:8" x14ac:dyDescent="0.15">
      <c r="G151" s="171" t="s">
        <v>932</v>
      </c>
      <c r="H151" s="177"/>
    </row>
    <row r="152" spans="7:8" x14ac:dyDescent="0.15">
      <c r="G152" s="171" t="s">
        <v>944</v>
      </c>
      <c r="H152" s="177"/>
    </row>
    <row r="153" spans="7:8" x14ac:dyDescent="0.15">
      <c r="G153" s="171" t="s">
        <v>949</v>
      </c>
      <c r="H153" s="177"/>
    </row>
    <row r="154" spans="7:8" x14ac:dyDescent="0.15">
      <c r="G154" s="171" t="s">
        <v>950</v>
      </c>
      <c r="H154" s="177"/>
    </row>
    <row r="157" spans="7:8" x14ac:dyDescent="0.15">
      <c r="G157" s="170" t="s">
        <v>974</v>
      </c>
      <c r="H157" s="171" t="s">
        <v>927</v>
      </c>
    </row>
    <row r="158" spans="7:8" x14ac:dyDescent="0.15">
      <c r="G158" s="171" t="s">
        <v>931</v>
      </c>
      <c r="H158" s="175"/>
    </row>
    <row r="159" spans="7:8" x14ac:dyDescent="0.15">
      <c r="G159" s="171" t="s">
        <v>932</v>
      </c>
      <c r="H159" s="177"/>
    </row>
    <row r="160" spans="7:8" x14ac:dyDescent="0.15">
      <c r="G160" s="171" t="s">
        <v>944</v>
      </c>
      <c r="H160" s="177"/>
    </row>
    <row r="161" spans="7:8" x14ac:dyDescent="0.15">
      <c r="G161" s="171" t="s">
        <v>945</v>
      </c>
      <c r="H161" s="177"/>
    </row>
    <row r="162" spans="7:8" x14ac:dyDescent="0.15">
      <c r="G162" s="171" t="s">
        <v>965</v>
      </c>
      <c r="H162" s="177"/>
    </row>
    <row r="163" spans="7:8" x14ac:dyDescent="0.15">
      <c r="G163" s="171" t="s">
        <v>949</v>
      </c>
      <c r="H163" s="177"/>
    </row>
    <row r="164" spans="7:8" x14ac:dyDescent="0.15">
      <c r="G164" s="171" t="s">
        <v>950</v>
      </c>
      <c r="H164" s="177"/>
    </row>
    <row r="167" spans="7:8" x14ac:dyDescent="0.15">
      <c r="G167" s="170" t="s">
        <v>975</v>
      </c>
      <c r="H167" s="171" t="s">
        <v>927</v>
      </c>
    </row>
    <row r="168" spans="7:8" x14ac:dyDescent="0.15">
      <c r="G168" s="171" t="s">
        <v>931</v>
      </c>
      <c r="H168" s="175"/>
    </row>
    <row r="169" spans="7:8" x14ac:dyDescent="0.15">
      <c r="G169" s="171" t="s">
        <v>932</v>
      </c>
      <c r="H169" s="177"/>
    </row>
    <row r="170" spans="7:8" x14ac:dyDescent="0.15">
      <c r="G170" s="171" t="s">
        <v>949</v>
      </c>
      <c r="H170" s="177"/>
    </row>
    <row r="171" spans="7:8" x14ac:dyDescent="0.15">
      <c r="G171" s="171" t="s">
        <v>950</v>
      </c>
      <c r="H171" s="177"/>
    </row>
    <row r="174" spans="7:8" x14ac:dyDescent="0.15">
      <c r="G174" s="170" t="s">
        <v>976</v>
      </c>
      <c r="H174" s="171" t="s">
        <v>927</v>
      </c>
    </row>
    <row r="175" spans="7:8" x14ac:dyDescent="0.15">
      <c r="G175" s="171" t="s">
        <v>931</v>
      </c>
      <c r="H175" s="175"/>
    </row>
    <row r="176" spans="7:8" x14ac:dyDescent="0.15">
      <c r="G176" s="171" t="s">
        <v>932</v>
      </c>
      <c r="H176" s="177"/>
    </row>
    <row r="177" spans="7:8" x14ac:dyDescent="0.15">
      <c r="G177" s="171" t="s">
        <v>944</v>
      </c>
      <c r="H177" s="177"/>
    </row>
    <row r="180" spans="7:8" x14ac:dyDescent="0.15">
      <c r="G180" s="170" t="s">
        <v>977</v>
      </c>
      <c r="H180" s="171" t="s">
        <v>927</v>
      </c>
    </row>
    <row r="181" spans="7:8" x14ac:dyDescent="0.15">
      <c r="G181" s="171" t="s">
        <v>931</v>
      </c>
      <c r="H181" s="175"/>
    </row>
    <row r="182" spans="7:8" x14ac:dyDescent="0.15">
      <c r="G182" s="171" t="s">
        <v>932</v>
      </c>
      <c r="H182" s="177"/>
    </row>
    <row r="183" spans="7:8" x14ac:dyDescent="0.15">
      <c r="G183" s="171" t="s">
        <v>944</v>
      </c>
      <c r="H183" s="177"/>
    </row>
    <row r="184" spans="7:8" x14ac:dyDescent="0.15">
      <c r="G184" s="171" t="s">
        <v>945</v>
      </c>
      <c r="H184" s="177"/>
    </row>
    <row r="185" spans="7:8" x14ac:dyDescent="0.15">
      <c r="G185" s="171" t="s">
        <v>965</v>
      </c>
      <c r="H185" s="177"/>
    </row>
    <row r="186" spans="7:8" x14ac:dyDescent="0.15">
      <c r="G186" s="171" t="s">
        <v>949</v>
      </c>
      <c r="H186" s="177"/>
    </row>
    <row r="187" spans="7:8" x14ac:dyDescent="0.15">
      <c r="G187" s="171" t="s">
        <v>950</v>
      </c>
      <c r="H187" s="177"/>
    </row>
    <row r="190" spans="7:8" x14ac:dyDescent="0.15">
      <c r="G190" s="170" t="s">
        <v>978</v>
      </c>
      <c r="H190" s="171" t="s">
        <v>927</v>
      </c>
    </row>
    <row r="191" spans="7:8" x14ac:dyDescent="0.15">
      <c r="G191" s="171" t="s">
        <v>931</v>
      </c>
      <c r="H191" s="175"/>
    </row>
    <row r="192" spans="7:8" x14ac:dyDescent="0.15">
      <c r="G192" s="171" t="s">
        <v>932</v>
      </c>
      <c r="H192" s="177"/>
    </row>
    <row r="193" spans="7:8" x14ac:dyDescent="0.15">
      <c r="G193" s="171" t="s">
        <v>944</v>
      </c>
      <c r="H193" s="177"/>
    </row>
    <row r="194" spans="7:8" x14ac:dyDescent="0.15">
      <c r="G194" s="171" t="s">
        <v>965</v>
      </c>
      <c r="H194" s="177"/>
    </row>
    <row r="195" spans="7:8" x14ac:dyDescent="0.15">
      <c r="G195" s="171" t="s">
        <v>949</v>
      </c>
      <c r="H195" s="177"/>
    </row>
    <row r="196" spans="7:8" x14ac:dyDescent="0.15">
      <c r="G196" s="171" t="s">
        <v>950</v>
      </c>
      <c r="H196" s="177"/>
    </row>
    <row r="199" spans="7:8" x14ac:dyDescent="0.15">
      <c r="G199" s="170" t="s">
        <v>979</v>
      </c>
      <c r="H199" s="171" t="s">
        <v>927</v>
      </c>
    </row>
    <row r="200" spans="7:8" x14ac:dyDescent="0.15">
      <c r="G200" s="171" t="s">
        <v>931</v>
      </c>
      <c r="H200" s="175"/>
    </row>
    <row r="201" spans="7:8" x14ac:dyDescent="0.15">
      <c r="G201" s="171" t="s">
        <v>932</v>
      </c>
      <c r="H201" s="177"/>
    </row>
    <row r="202" spans="7:8" x14ac:dyDescent="0.15">
      <c r="G202" s="171" t="s">
        <v>953</v>
      </c>
      <c r="H202" s="177"/>
    </row>
    <row r="205" spans="7:8" x14ac:dyDescent="0.15">
      <c r="G205" s="170" t="s">
        <v>980</v>
      </c>
      <c r="H205" s="171" t="s">
        <v>927</v>
      </c>
    </row>
    <row r="206" spans="7:8" x14ac:dyDescent="0.15">
      <c r="G206" s="171" t="s">
        <v>931</v>
      </c>
      <c r="H206" s="175"/>
    </row>
    <row r="207" spans="7:8" x14ac:dyDescent="0.15">
      <c r="G207" s="171" t="s">
        <v>932</v>
      </c>
      <c r="H207" s="177"/>
    </row>
    <row r="208" spans="7:8" x14ac:dyDescent="0.15">
      <c r="G208" s="171" t="s">
        <v>981</v>
      </c>
      <c r="H208" s="177"/>
    </row>
    <row r="209" spans="7:8" x14ac:dyDescent="0.15">
      <c r="G209" s="171" t="s">
        <v>982</v>
      </c>
      <c r="H209" s="177"/>
    </row>
    <row r="210" spans="7:8" x14ac:dyDescent="0.15">
      <c r="G210" s="171" t="s">
        <v>983</v>
      </c>
      <c r="H210" s="177"/>
    </row>
    <row r="211" spans="7:8" x14ac:dyDescent="0.15">
      <c r="G211" s="171" t="s">
        <v>984</v>
      </c>
      <c r="H211" s="177"/>
    </row>
    <row r="212" spans="7:8" x14ac:dyDescent="0.15">
      <c r="G212" s="171" t="s">
        <v>985</v>
      </c>
      <c r="H212" s="177"/>
    </row>
    <row r="213" spans="7:8" x14ac:dyDescent="0.15">
      <c r="G213" s="171" t="s">
        <v>986</v>
      </c>
      <c r="H213" s="177"/>
    </row>
    <row r="214" spans="7:8" x14ac:dyDescent="0.15">
      <c r="G214" s="171" t="s">
        <v>987</v>
      </c>
      <c r="H214" s="177"/>
    </row>
    <row r="215" spans="7:8" x14ac:dyDescent="0.15">
      <c r="G215" s="171" t="s">
        <v>988</v>
      </c>
      <c r="H215" s="177"/>
    </row>
    <row r="216" spans="7:8" x14ac:dyDescent="0.15">
      <c r="G216" s="171" t="s">
        <v>989</v>
      </c>
      <c r="H216" s="177"/>
    </row>
    <row r="217" spans="7:8" x14ac:dyDescent="0.15">
      <c r="G217" s="171" t="s">
        <v>990</v>
      </c>
      <c r="H217" s="177"/>
    </row>
    <row r="218" spans="7:8" x14ac:dyDescent="0.15">
      <c r="G218" s="171" t="s">
        <v>991</v>
      </c>
      <c r="H218" s="177"/>
    </row>
  </sheetData>
  <sheetProtection selectLockedCells="1"/>
  <phoneticPr fontId="4"/>
  <dataValidations count="5">
    <dataValidation type="custom" imeMode="disabled" allowBlank="1" showInputMessage="1" showErrorMessage="1" errorTitle="形式エラー" error="半角7桁で記入してください。_x000a_下2桁は&quot;00&quot;にしてください。" sqref="D18 D21 D24 D27 D29 D31 D33">
      <formula1>AND(LEN(D18)=LENB(D18),LEN(D18)=7,RIGHT(D18,2)="00")</formula1>
    </dataValidation>
    <dataValidation type="custom" imeMode="disabled" allowBlank="1" showInputMessage="1" showErrorMessage="1" errorTitle="形式エラー" error="半角7桁で記入してください。" sqref="D19">
      <formula1>AND(LEN(D19)=LENB(D19),LEN(D19)=7)</formula1>
    </dataValidation>
    <dataValidation type="custom" imeMode="disabled" allowBlank="1" showInputMessage="1" showErrorMessage="1" errorTitle="形式エラー" error="YYYY/MM/DD形式で10桁で記入してください。" sqref="D20 D26 D28 D30 D32 D34">
      <formula1>AND(LEN(D20)=LENB(D20),LEN(D20)=10,MID(D20,5,1)="/",MID(D20,8,1)="/")</formula1>
    </dataValidation>
    <dataValidation type="custom" imeMode="disabled" allowBlank="1" showInputMessage="1" showErrorMessage="1" errorTitle="形式エラー" error="半角数字7桁で御記入ください。" sqref="D22 D25">
      <formula1>AND(LEN(D22)=LENB(D22),LEN(D22)=7)</formula1>
    </dataValidation>
    <dataValidation type="custom" imeMode="disabled" allowBlank="1" showInputMessage="1" showErrorMessage="1" errorTitle="形式エラー" error="YYYY/MM/DD形式で10桁で記入してください。" sqref="D23">
      <formula1>AND(LEN(D23)=LENB(D23),LEN(D23)=10,MID(D23,5,1)="/",MID(D23,8,1)="/")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7" id="{4C22D38D-38C3-4A10-8A39-BA39803101E3}">
            <xm:f>NOT(OR(ツール処理シート!$I$22=1,ツール処理シート!$I$22=2))</xm:f>
            <x14:dxf>
              <fill>
                <patternFill>
                  <bgColor theme="0" tint="-0.24994659260841701"/>
                </patternFill>
              </fill>
            </x14:dxf>
          </x14:cfRule>
          <xm:sqref>D18:D20</xm:sqref>
        </x14:conditionalFormatting>
        <x14:conditionalFormatting xmlns:xm="http://schemas.microsoft.com/office/excel/2006/main">
          <x14:cfRule type="expression" priority="16" id="{83BE98F6-A994-4BFA-B450-735B62DCCA44}">
            <xm:f>NOT(OR(ツール処理シート!$I$148=1,ツール処理シート!$I$148=2))</xm:f>
            <x14:dxf>
              <fill>
                <patternFill>
                  <bgColor theme="0" tint="-0.24994659260841701"/>
                </patternFill>
              </fill>
            </x14:dxf>
          </x14:cfRule>
          <xm:sqref>D21:D23</xm:sqref>
        </x14:conditionalFormatting>
        <x14:conditionalFormatting xmlns:xm="http://schemas.microsoft.com/office/excel/2006/main">
          <x14:cfRule type="expression" priority="6" id="{EF91B4DA-0807-4B77-9B35-BFEF45FA1D05}">
            <xm:f>NOT(OR(ツール処理シート!$I$238=1,ツール処理シート!$I$238=2))</xm:f>
            <x14:dxf>
              <fill>
                <patternFill>
                  <bgColor theme="0" tint="-0.24994659260841701"/>
                </patternFill>
              </fill>
            </x14:dxf>
          </x14:cfRule>
          <xm:sqref>D24:D26</xm:sqref>
        </x14:conditionalFormatting>
        <x14:conditionalFormatting xmlns:xm="http://schemas.microsoft.com/office/excel/2006/main">
          <x14:cfRule type="expression" priority="14" id="{42BFF413-0715-44AD-A020-77E2E3B37AD8}">
            <xm:f>NOT(OR(ツール処理シート!$I$334=1,ツール処理シート!$I$334=2))</xm:f>
            <x14:dxf>
              <fill>
                <patternFill>
                  <bgColor theme="0" tint="-0.24994659260841701"/>
                </patternFill>
              </fill>
            </x14:dxf>
          </x14:cfRule>
          <xm:sqref>D27:D28</xm:sqref>
        </x14:conditionalFormatting>
        <x14:conditionalFormatting xmlns:xm="http://schemas.microsoft.com/office/excel/2006/main">
          <x14:cfRule type="expression" priority="13" id="{A0D81708-2AE3-4BFA-BA6B-BE411D35A9C2}">
            <xm:f>NOT(OR(ツール処理シート!$I$419=1,ツール処理シート!$I$419=2))</xm:f>
            <x14:dxf>
              <fill>
                <patternFill>
                  <bgColor theme="0" tint="-0.24994659260841701"/>
                </patternFill>
              </fill>
            </x14:dxf>
          </x14:cfRule>
          <xm:sqref>D29:D30</xm:sqref>
        </x14:conditionalFormatting>
        <x14:conditionalFormatting xmlns:xm="http://schemas.microsoft.com/office/excel/2006/main">
          <x14:cfRule type="expression" priority="2" id="{21EB78AA-1127-4674-B269-F330531ECDB1}">
            <xm:f>NOT(OR(ツール処理シート!$I$466=1,ツール処理シート!$I$466=2))</xm:f>
            <x14:dxf>
              <fill>
                <patternFill>
                  <bgColor theme="0" tint="-0.24994659260841701"/>
                </patternFill>
              </fill>
            </x14:dxf>
          </x14:cfRule>
          <xm:sqref>D31:D32</xm:sqref>
        </x14:conditionalFormatting>
        <x14:conditionalFormatting xmlns:xm="http://schemas.microsoft.com/office/excel/2006/main">
          <x14:cfRule type="expression" priority="1" id="{987897BB-3001-4475-83F5-5FBFF218079B}">
            <xm:f>NOT(OR(ツール処理シート!$I$575=1,ツール処理シート!$I$575=2))</xm:f>
            <x14:dxf>
              <fill>
                <patternFill>
                  <bgColor theme="0" tint="-0.24994659260841701"/>
                </patternFill>
              </fill>
            </x14:dxf>
          </x14:cfRule>
          <xm:sqref>D33:D34</xm:sqref>
        </x14:conditionalFormatting>
        <x14:conditionalFormatting xmlns:xm="http://schemas.microsoft.com/office/excel/2006/main">
          <x14:cfRule type="expression" priority="8" id="{AACDE2F4-3D91-45E4-9CC1-2D99F3B217DA}">
            <xm:f>NOT(AND(一般債振替制度!$E$7="変更",一般債振替制度!$E$8="速やかに適用する"))</xm:f>
            <x14:dxf>
              <fill>
                <patternFill>
                  <bgColor theme="0" tint="-0.24994659260841701"/>
                </patternFill>
              </fill>
            </x14:dxf>
          </x14:cfRule>
          <xm:sqref>D23</xm:sqref>
        </x14:conditionalFormatting>
        <x14:conditionalFormatting xmlns:xm="http://schemas.microsoft.com/office/excel/2006/main">
          <x14:cfRule type="expression" priority="17" id="{C021D9F4-151F-4DE3-ABDC-BDEC488E32FA}">
            <xm:f>NOT(AND(株式等振替制度!$E$7="変更",株式等振替制度!$E$8="速やかに適用する"))</xm:f>
            <x14:dxf>
              <fill>
                <patternFill>
                  <bgColor theme="0" tint="-0.24994659260841701"/>
                </patternFill>
              </fill>
            </x14:dxf>
          </x14:cfRule>
          <xm:sqref>D20</xm:sqref>
        </x14:conditionalFormatting>
        <x14:conditionalFormatting xmlns:xm="http://schemas.microsoft.com/office/excel/2006/main">
          <x14:cfRule type="expression" priority="15" id="{FCE86FEA-4E1D-47DA-A32F-6206D656207E}">
            <xm:f>NOT(AND(短期社債振替制度!$E$7="変更",短期社債振替制度!$E$8="速やかに適用する"))</xm:f>
            <x14:dxf>
              <fill>
                <patternFill>
                  <bgColor theme="0" tint="-0.24994659260841701"/>
                </patternFill>
              </fill>
            </x14:dxf>
          </x14:cfRule>
          <xm:sqref>D26</xm:sqref>
        </x14:conditionalFormatting>
        <x14:conditionalFormatting xmlns:xm="http://schemas.microsoft.com/office/excel/2006/main">
          <x14:cfRule type="expression" priority="5" id="{9C170F30-8886-495C-9CC4-0001DFFE1523}">
            <xm:f>NOT(AND(投資信託振替制度!$E$7="変更",投資信託振替制度!$E$8="速やかに適用する"))</xm:f>
            <x14:dxf>
              <fill>
                <patternFill>
                  <bgColor theme="0" tint="-0.24994659260841701"/>
                </patternFill>
              </fill>
            </x14:dxf>
          </x14:cfRule>
          <xm:sqref>D28</xm:sqref>
        </x14:conditionalFormatting>
        <x14:conditionalFormatting xmlns:xm="http://schemas.microsoft.com/office/excel/2006/main">
          <x14:cfRule type="expression" priority="3" id="{24FAD948-0144-4C9E-AAEB-66ACEEE57C54}">
            <xm:f>NOT(AND(外国株券等保管振替決済制度!$E$7="変更",外国株券等保管振替決済制度!$E$8="速やかに適用する"))</xm:f>
            <x14:dxf>
              <fill>
                <patternFill>
                  <bgColor theme="0" tint="-0.24994659260841701"/>
                </patternFill>
              </fill>
            </x14:dxf>
          </x14:cfRule>
          <xm:sqref>D30</xm:sqref>
        </x14:conditionalFormatting>
        <x14:conditionalFormatting xmlns:xm="http://schemas.microsoft.com/office/excel/2006/main">
          <x14:cfRule type="expression" priority="12" id="{2605E0A4-1B44-4FCE-A198-C9B28C430C37}">
            <xm:f>NOT(OR(AND(決済照合システム!$F$6="変更",決済照合システム!$F$7="速やかに適用する"),決済照合システム!$F$6="新規"))</xm:f>
            <x14:dxf>
              <fill>
                <patternFill>
                  <bgColor theme="0" tint="-0.24994659260841701"/>
                </patternFill>
              </fill>
            </x14:dxf>
          </x14:cfRule>
          <xm:sqref>D32</xm:sqref>
        </x14:conditionalFormatting>
        <x14:conditionalFormatting xmlns:xm="http://schemas.microsoft.com/office/excel/2006/main">
          <x14:cfRule type="expression" priority="11" id="{7E62A7E8-590C-46A3-AF4B-B1D135B15207}">
            <xm:f>NOT(AND(一般振替ＤＶＰ制度!$E$7="変更",一般振替ＤＶＰ制度!$E$8="速やかに適用する"))</xm:f>
            <x14:dxf>
              <fill>
                <patternFill>
                  <bgColor theme="0" tint="-0.24994659260841701"/>
                </patternFill>
              </fill>
            </x14:dxf>
          </x14:cfRule>
          <xm:sqref>D34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120"/>
  <sheetViews>
    <sheetView showGridLines="0" showRowColHeaders="0" showRuler="0" view="pageLayout" zoomScaleNormal="100" zoomScaleSheetLayoutView="100" workbookViewId="0">
      <selection activeCell="E7" sqref="E7:J7"/>
    </sheetView>
  </sheetViews>
  <sheetFormatPr defaultColWidth="9" defaultRowHeight="18.75" x14ac:dyDescent="0.15"/>
  <cols>
    <col min="1" max="1" width="6" style="89" customWidth="1"/>
    <col min="2" max="4" width="8.125" style="89" customWidth="1"/>
    <col min="5" max="11" width="9.125" style="89" customWidth="1"/>
    <col min="12" max="12" width="9.25" style="89" customWidth="1"/>
    <col min="13" max="16" width="9.125" style="89" customWidth="1"/>
    <col min="17" max="17" width="4.875" style="89" customWidth="1"/>
    <col min="18" max="16384" width="9" style="89"/>
  </cols>
  <sheetData>
    <row r="1" spans="1:17" ht="18" customHeight="1" x14ac:dyDescent="0.15">
      <c r="A1" s="90"/>
      <c r="F1" s="91"/>
      <c r="J1" s="92"/>
    </row>
    <row r="2" spans="1:17" ht="18" customHeight="1" x14ac:dyDescent="0.4">
      <c r="O2" s="378" t="s">
        <v>16</v>
      </c>
      <c r="P2" s="378"/>
    </row>
    <row r="3" spans="1:17" ht="18" customHeight="1" x14ac:dyDescent="0.15">
      <c r="A3" s="379" t="s">
        <v>153</v>
      </c>
      <c r="B3" s="379"/>
      <c r="C3" s="379"/>
      <c r="D3" s="379"/>
      <c r="E3" s="379"/>
      <c r="F3" s="379"/>
      <c r="G3" s="379"/>
      <c r="H3" s="379"/>
      <c r="I3" s="379"/>
      <c r="J3" s="379"/>
      <c r="K3" s="379"/>
      <c r="L3" s="379"/>
      <c r="M3" s="379"/>
      <c r="N3" s="379"/>
      <c r="O3" s="379"/>
      <c r="P3" s="379"/>
      <c r="Q3" s="379"/>
    </row>
    <row r="4" spans="1:17" ht="18" customHeight="1" x14ac:dyDescent="0.15">
      <c r="A4" s="191"/>
      <c r="B4" s="191"/>
      <c r="C4" s="191"/>
      <c r="D4" s="191"/>
      <c r="E4" s="191"/>
      <c r="F4" s="191"/>
      <c r="G4" s="191"/>
      <c r="H4" s="191"/>
      <c r="I4" s="191"/>
      <c r="J4" s="191"/>
      <c r="K4" s="191"/>
      <c r="L4" s="191"/>
      <c r="M4" s="191"/>
      <c r="N4" s="191"/>
      <c r="O4" s="191"/>
      <c r="P4" s="191"/>
      <c r="Q4" s="191"/>
    </row>
    <row r="5" spans="1:17" ht="22.5" customHeight="1" x14ac:dyDescent="0.15">
      <c r="A5" s="89" t="s">
        <v>672</v>
      </c>
      <c r="E5" s="94"/>
      <c r="F5" s="97"/>
      <c r="G5" s="97"/>
      <c r="H5" s="97"/>
      <c r="I5" s="97"/>
    </row>
    <row r="6" spans="1:17" ht="22.5" customHeight="1" x14ac:dyDescent="0.15">
      <c r="B6" s="361" t="s">
        <v>97</v>
      </c>
      <c r="C6" s="361"/>
      <c r="D6" s="361"/>
      <c r="E6" s="361" t="s">
        <v>99</v>
      </c>
      <c r="F6" s="361"/>
      <c r="G6" s="361"/>
      <c r="H6" s="361"/>
      <c r="I6" s="361"/>
      <c r="J6" s="361"/>
      <c r="K6" s="187" t="s">
        <v>98</v>
      </c>
    </row>
    <row r="7" spans="1:17" ht="23.1" customHeight="1" x14ac:dyDescent="0.15">
      <c r="B7" s="361" t="s">
        <v>701</v>
      </c>
      <c r="C7" s="361"/>
      <c r="D7" s="361"/>
      <c r="E7" s="380"/>
      <c r="F7" s="380"/>
      <c r="G7" s="380"/>
      <c r="H7" s="380"/>
      <c r="I7" s="380"/>
      <c r="J7" s="380"/>
      <c r="K7" s="187" t="s">
        <v>100</v>
      </c>
    </row>
    <row r="8" spans="1:17" ht="23.1" customHeight="1" x14ac:dyDescent="0.15">
      <c r="B8" s="362" t="s">
        <v>92</v>
      </c>
      <c r="C8" s="363"/>
      <c r="D8" s="364"/>
      <c r="E8" s="370"/>
      <c r="F8" s="371"/>
      <c r="G8" s="371"/>
      <c r="H8" s="371"/>
      <c r="I8" s="371"/>
      <c r="J8" s="372"/>
      <c r="K8" s="368" t="s">
        <v>151</v>
      </c>
    </row>
    <row r="9" spans="1:17" ht="23.1" customHeight="1" x14ac:dyDescent="0.15">
      <c r="B9" s="365"/>
      <c r="C9" s="366"/>
      <c r="D9" s="367"/>
      <c r="E9" s="203"/>
      <c r="F9" s="276" t="s">
        <v>126</v>
      </c>
      <c r="G9" s="203"/>
      <c r="H9" s="276" t="s">
        <v>33</v>
      </c>
      <c r="I9" s="203"/>
      <c r="J9" s="277" t="s">
        <v>124</v>
      </c>
      <c r="K9" s="369"/>
    </row>
    <row r="10" spans="1:17" ht="36" customHeight="1" x14ac:dyDescent="0.4">
      <c r="A10" s="263" t="s">
        <v>680</v>
      </c>
    </row>
    <row r="11" spans="1:17" ht="18" customHeight="1" x14ac:dyDescent="0.15">
      <c r="A11" s="91"/>
      <c r="B11" s="89" t="s">
        <v>673</v>
      </c>
      <c r="F11" s="192"/>
      <c r="G11" s="192"/>
      <c r="H11" s="192"/>
      <c r="I11" s="192"/>
      <c r="J11" s="192"/>
      <c r="K11" s="192"/>
      <c r="L11" s="192"/>
      <c r="M11" s="193"/>
      <c r="N11" s="193"/>
      <c r="O11" s="193"/>
      <c r="P11" s="193"/>
    </row>
    <row r="12" spans="1:17" ht="19.5" customHeight="1" x14ac:dyDescent="0.15">
      <c r="B12" s="344" t="s">
        <v>0</v>
      </c>
      <c r="C12" s="345"/>
      <c r="D12" s="346"/>
      <c r="E12" s="358" t="s">
        <v>1</v>
      </c>
      <c r="F12" s="345"/>
      <c r="G12" s="345"/>
      <c r="H12" s="345"/>
      <c r="I12" s="345"/>
      <c r="J12" s="346"/>
      <c r="K12" s="373" t="s">
        <v>2</v>
      </c>
      <c r="L12" s="374"/>
      <c r="M12" s="375"/>
      <c r="N12" s="375"/>
      <c r="O12" s="375"/>
      <c r="P12" s="376"/>
    </row>
    <row r="13" spans="1:17" ht="19.5" customHeight="1" x14ac:dyDescent="0.15">
      <c r="B13" s="344" t="s">
        <v>6</v>
      </c>
      <c r="C13" s="345"/>
      <c r="D13" s="346"/>
      <c r="E13" s="340"/>
      <c r="F13" s="341"/>
      <c r="G13" s="341"/>
      <c r="H13" s="341"/>
      <c r="I13" s="341"/>
      <c r="J13" s="342"/>
      <c r="K13" s="340"/>
      <c r="L13" s="341"/>
      <c r="M13" s="341"/>
      <c r="N13" s="341"/>
      <c r="O13" s="341"/>
      <c r="P13" s="342"/>
    </row>
    <row r="14" spans="1:17" ht="19.5" customHeight="1" x14ac:dyDescent="0.15">
      <c r="B14" s="344" t="s">
        <v>143</v>
      </c>
      <c r="C14" s="345"/>
      <c r="D14" s="346"/>
      <c r="E14" s="340"/>
      <c r="F14" s="341"/>
      <c r="G14" s="341"/>
      <c r="H14" s="341"/>
      <c r="I14" s="341"/>
      <c r="J14" s="342"/>
      <c r="K14" s="340"/>
      <c r="L14" s="341"/>
      <c r="M14" s="341"/>
      <c r="N14" s="341"/>
      <c r="O14" s="341"/>
      <c r="P14" s="342"/>
    </row>
    <row r="15" spans="1:17" ht="19.5" customHeight="1" x14ac:dyDescent="0.15">
      <c r="B15" s="344" t="s">
        <v>645</v>
      </c>
      <c r="C15" s="345"/>
      <c r="D15" s="346"/>
      <c r="E15" s="340"/>
      <c r="F15" s="341"/>
      <c r="G15" s="341"/>
      <c r="H15" s="341"/>
      <c r="I15" s="341"/>
      <c r="J15" s="342"/>
      <c r="K15" s="340"/>
      <c r="L15" s="341"/>
      <c r="M15" s="341"/>
      <c r="N15" s="341"/>
      <c r="O15" s="341"/>
      <c r="P15" s="342"/>
    </row>
    <row r="16" spans="1:17" ht="19.5" customHeight="1" x14ac:dyDescent="0.15">
      <c r="B16" s="347" t="s">
        <v>648</v>
      </c>
      <c r="C16" s="348"/>
      <c r="D16" s="349"/>
      <c r="E16" s="343"/>
      <c r="F16" s="341"/>
      <c r="G16" s="341"/>
      <c r="H16" s="341"/>
      <c r="I16" s="341"/>
      <c r="J16" s="342"/>
      <c r="K16" s="343"/>
      <c r="L16" s="341"/>
      <c r="M16" s="341"/>
      <c r="N16" s="341"/>
      <c r="O16" s="341"/>
      <c r="P16" s="342"/>
    </row>
    <row r="17" spans="1:16" ht="19.5" customHeight="1" x14ac:dyDescent="0.15">
      <c r="B17" s="344" t="s">
        <v>646</v>
      </c>
      <c r="C17" s="345"/>
      <c r="D17" s="346"/>
      <c r="E17" s="340"/>
      <c r="F17" s="341"/>
      <c r="G17" s="341"/>
      <c r="H17" s="341"/>
      <c r="I17" s="341"/>
      <c r="J17" s="342"/>
      <c r="K17" s="340"/>
      <c r="L17" s="341"/>
      <c r="M17" s="341"/>
      <c r="N17" s="341"/>
      <c r="O17" s="341"/>
      <c r="P17" s="342"/>
    </row>
    <row r="18" spans="1:16" ht="19.5" customHeight="1" x14ac:dyDescent="0.15">
      <c r="B18" s="344" t="s">
        <v>3</v>
      </c>
      <c r="C18" s="345"/>
      <c r="D18" s="346"/>
      <c r="E18" s="340"/>
      <c r="F18" s="341"/>
      <c r="G18" s="341"/>
      <c r="H18" s="341"/>
      <c r="I18" s="341"/>
      <c r="J18" s="342"/>
      <c r="K18" s="340"/>
      <c r="L18" s="341"/>
      <c r="M18" s="341"/>
      <c r="N18" s="341"/>
      <c r="O18" s="341"/>
      <c r="P18" s="342"/>
    </row>
    <row r="19" spans="1:16" ht="18" customHeight="1" x14ac:dyDescent="0.15">
      <c r="B19" s="97"/>
      <c r="C19" s="97"/>
      <c r="D19" s="97"/>
      <c r="E19" s="97"/>
      <c r="F19" s="194"/>
      <c r="G19" s="194"/>
      <c r="H19" s="194"/>
      <c r="I19" s="194"/>
      <c r="J19" s="194"/>
      <c r="K19" s="194"/>
      <c r="L19" s="194"/>
      <c r="M19" s="94"/>
      <c r="N19" s="94"/>
      <c r="O19" s="94"/>
      <c r="P19" s="94"/>
    </row>
    <row r="20" spans="1:16" ht="18" customHeight="1" x14ac:dyDescent="0.15">
      <c r="A20" s="91"/>
      <c r="B20" s="89" t="s">
        <v>674</v>
      </c>
      <c r="F20" s="192"/>
      <c r="G20" s="192"/>
      <c r="H20" s="192"/>
      <c r="I20" s="192"/>
      <c r="J20" s="192"/>
      <c r="K20" s="192"/>
      <c r="L20" s="192"/>
      <c r="M20" s="193"/>
      <c r="N20" s="193"/>
      <c r="O20" s="193"/>
      <c r="P20" s="193"/>
    </row>
    <row r="21" spans="1:16" ht="19.5" customHeight="1" x14ac:dyDescent="0.15">
      <c r="B21" s="344" t="s">
        <v>0</v>
      </c>
      <c r="C21" s="345"/>
      <c r="D21" s="346"/>
      <c r="E21" s="358" t="s">
        <v>1</v>
      </c>
      <c r="F21" s="345"/>
      <c r="G21" s="345"/>
      <c r="H21" s="345"/>
      <c r="I21" s="345"/>
      <c r="J21" s="346"/>
      <c r="K21" s="373" t="s">
        <v>2</v>
      </c>
      <c r="L21" s="374"/>
      <c r="M21" s="374"/>
      <c r="N21" s="374"/>
      <c r="O21" s="374"/>
      <c r="P21" s="377"/>
    </row>
    <row r="22" spans="1:16" ht="19.5" customHeight="1" x14ac:dyDescent="0.15">
      <c r="B22" s="344" t="s">
        <v>6</v>
      </c>
      <c r="C22" s="345"/>
      <c r="D22" s="346"/>
      <c r="E22" s="340"/>
      <c r="F22" s="341"/>
      <c r="G22" s="341"/>
      <c r="H22" s="341"/>
      <c r="I22" s="341"/>
      <c r="J22" s="342"/>
      <c r="K22" s="340"/>
      <c r="L22" s="341"/>
      <c r="M22" s="341"/>
      <c r="N22" s="341"/>
      <c r="O22" s="341"/>
      <c r="P22" s="342"/>
    </row>
    <row r="23" spans="1:16" ht="19.5" customHeight="1" x14ac:dyDescent="0.15">
      <c r="B23" s="344" t="s">
        <v>143</v>
      </c>
      <c r="C23" s="345"/>
      <c r="D23" s="346"/>
      <c r="E23" s="340"/>
      <c r="F23" s="341"/>
      <c r="G23" s="341"/>
      <c r="H23" s="341"/>
      <c r="I23" s="341"/>
      <c r="J23" s="342"/>
      <c r="K23" s="340"/>
      <c r="L23" s="341"/>
      <c r="M23" s="341"/>
      <c r="N23" s="341"/>
      <c r="O23" s="341"/>
      <c r="P23" s="342"/>
    </row>
    <row r="24" spans="1:16" ht="19.5" customHeight="1" x14ac:dyDescent="0.15">
      <c r="B24" s="344" t="s">
        <v>645</v>
      </c>
      <c r="C24" s="345"/>
      <c r="D24" s="346"/>
      <c r="E24" s="340"/>
      <c r="F24" s="341"/>
      <c r="G24" s="341"/>
      <c r="H24" s="341"/>
      <c r="I24" s="341"/>
      <c r="J24" s="342"/>
      <c r="K24" s="340"/>
      <c r="L24" s="341"/>
      <c r="M24" s="341"/>
      <c r="N24" s="341"/>
      <c r="O24" s="341"/>
      <c r="P24" s="342"/>
    </row>
    <row r="25" spans="1:16" ht="19.5" customHeight="1" x14ac:dyDescent="0.15">
      <c r="B25" s="347" t="s">
        <v>648</v>
      </c>
      <c r="C25" s="348"/>
      <c r="D25" s="349"/>
      <c r="E25" s="343"/>
      <c r="F25" s="341"/>
      <c r="G25" s="341"/>
      <c r="H25" s="341"/>
      <c r="I25" s="341"/>
      <c r="J25" s="342"/>
      <c r="K25" s="343"/>
      <c r="L25" s="341"/>
      <c r="M25" s="341"/>
      <c r="N25" s="341"/>
      <c r="O25" s="341"/>
      <c r="P25" s="342"/>
    </row>
    <row r="26" spans="1:16" ht="19.5" customHeight="1" x14ac:dyDescent="0.15">
      <c r="B26" s="344" t="s">
        <v>646</v>
      </c>
      <c r="C26" s="345"/>
      <c r="D26" s="346"/>
      <c r="E26" s="340"/>
      <c r="F26" s="341"/>
      <c r="G26" s="341"/>
      <c r="H26" s="341"/>
      <c r="I26" s="341"/>
      <c r="J26" s="342"/>
      <c r="K26" s="340"/>
      <c r="L26" s="341"/>
      <c r="M26" s="341"/>
      <c r="N26" s="341"/>
      <c r="O26" s="341"/>
      <c r="P26" s="342"/>
    </row>
    <row r="27" spans="1:16" ht="19.5" customHeight="1" x14ac:dyDescent="0.15">
      <c r="B27" s="344" t="s">
        <v>3</v>
      </c>
      <c r="C27" s="345"/>
      <c r="D27" s="346"/>
      <c r="E27" s="340"/>
      <c r="F27" s="341"/>
      <c r="G27" s="341"/>
      <c r="H27" s="341"/>
      <c r="I27" s="341"/>
      <c r="J27" s="342"/>
      <c r="K27" s="340"/>
      <c r="L27" s="341"/>
      <c r="M27" s="341"/>
      <c r="N27" s="341"/>
      <c r="O27" s="341"/>
      <c r="P27" s="342"/>
    </row>
    <row r="28" spans="1:16" ht="18" customHeight="1" x14ac:dyDescent="0.15">
      <c r="B28" s="97"/>
      <c r="C28" s="97"/>
      <c r="D28" s="97"/>
      <c r="E28" s="97"/>
      <c r="F28" s="94"/>
      <c r="G28" s="94"/>
      <c r="H28" s="94"/>
      <c r="I28" s="94"/>
      <c r="J28" s="94"/>
      <c r="K28" s="194"/>
      <c r="L28" s="94"/>
      <c r="M28" s="94"/>
      <c r="N28" s="94"/>
      <c r="O28" s="94"/>
      <c r="P28" s="94"/>
    </row>
    <row r="29" spans="1:16" ht="18" customHeight="1" x14ac:dyDescent="0.15">
      <c r="A29" s="91"/>
      <c r="B29" s="89" t="s">
        <v>675</v>
      </c>
      <c r="F29" s="192"/>
      <c r="G29" s="192"/>
      <c r="H29" s="192"/>
      <c r="I29" s="192"/>
      <c r="J29" s="192"/>
      <c r="K29" s="192"/>
      <c r="L29" s="192"/>
      <c r="M29" s="193"/>
      <c r="N29" s="193"/>
      <c r="O29" s="193"/>
      <c r="P29" s="193"/>
    </row>
    <row r="30" spans="1:16" ht="19.5" customHeight="1" x14ac:dyDescent="0.15">
      <c r="B30" s="344" t="s">
        <v>0</v>
      </c>
      <c r="C30" s="345"/>
      <c r="D30" s="346"/>
      <c r="E30" s="358" t="s">
        <v>1</v>
      </c>
      <c r="F30" s="345"/>
      <c r="G30" s="345"/>
      <c r="H30" s="345"/>
      <c r="I30" s="345"/>
      <c r="J30" s="346"/>
      <c r="K30" s="373" t="s">
        <v>2</v>
      </c>
      <c r="L30" s="374"/>
      <c r="M30" s="374"/>
      <c r="N30" s="374"/>
      <c r="O30" s="374"/>
      <c r="P30" s="377"/>
    </row>
    <row r="31" spans="1:16" ht="19.5" customHeight="1" x14ac:dyDescent="0.15">
      <c r="B31" s="344" t="s">
        <v>6</v>
      </c>
      <c r="C31" s="345"/>
      <c r="D31" s="346"/>
      <c r="E31" s="340"/>
      <c r="F31" s="341"/>
      <c r="G31" s="341"/>
      <c r="H31" s="341"/>
      <c r="I31" s="341"/>
      <c r="J31" s="342"/>
      <c r="K31" s="340"/>
      <c r="L31" s="341"/>
      <c r="M31" s="341"/>
      <c r="N31" s="341"/>
      <c r="O31" s="341"/>
      <c r="P31" s="342"/>
    </row>
    <row r="32" spans="1:16" ht="19.5" customHeight="1" x14ac:dyDescent="0.15">
      <c r="B32" s="344" t="s">
        <v>143</v>
      </c>
      <c r="C32" s="345"/>
      <c r="D32" s="346"/>
      <c r="E32" s="340"/>
      <c r="F32" s="341"/>
      <c r="G32" s="341"/>
      <c r="H32" s="341"/>
      <c r="I32" s="341"/>
      <c r="J32" s="342"/>
      <c r="K32" s="340"/>
      <c r="L32" s="341"/>
      <c r="M32" s="341"/>
      <c r="N32" s="341"/>
      <c r="O32" s="341"/>
      <c r="P32" s="342"/>
    </row>
    <row r="33" spans="1:16" ht="19.5" customHeight="1" x14ac:dyDescent="0.15">
      <c r="B33" s="344" t="s">
        <v>645</v>
      </c>
      <c r="C33" s="345"/>
      <c r="D33" s="346"/>
      <c r="E33" s="340"/>
      <c r="F33" s="341"/>
      <c r="G33" s="341"/>
      <c r="H33" s="341"/>
      <c r="I33" s="341"/>
      <c r="J33" s="342"/>
      <c r="K33" s="340"/>
      <c r="L33" s="341"/>
      <c r="M33" s="341"/>
      <c r="N33" s="341"/>
      <c r="O33" s="341"/>
      <c r="P33" s="342"/>
    </row>
    <row r="34" spans="1:16" ht="19.5" customHeight="1" x14ac:dyDescent="0.15">
      <c r="B34" s="347" t="s">
        <v>648</v>
      </c>
      <c r="C34" s="348"/>
      <c r="D34" s="349"/>
      <c r="E34" s="343"/>
      <c r="F34" s="341"/>
      <c r="G34" s="341"/>
      <c r="H34" s="341"/>
      <c r="I34" s="341"/>
      <c r="J34" s="342"/>
      <c r="K34" s="343"/>
      <c r="L34" s="341"/>
      <c r="M34" s="341"/>
      <c r="N34" s="341"/>
      <c r="O34" s="341"/>
      <c r="P34" s="342"/>
    </row>
    <row r="35" spans="1:16" ht="19.5" customHeight="1" x14ac:dyDescent="0.15">
      <c r="B35" s="344" t="s">
        <v>646</v>
      </c>
      <c r="C35" s="345"/>
      <c r="D35" s="346"/>
      <c r="E35" s="340"/>
      <c r="F35" s="341"/>
      <c r="G35" s="341"/>
      <c r="H35" s="341"/>
      <c r="I35" s="341"/>
      <c r="J35" s="342"/>
      <c r="K35" s="340"/>
      <c r="L35" s="341"/>
      <c r="M35" s="341"/>
      <c r="N35" s="341"/>
      <c r="O35" s="341"/>
      <c r="P35" s="342"/>
    </row>
    <row r="36" spans="1:16" ht="19.5" customHeight="1" x14ac:dyDescent="0.15">
      <c r="B36" s="344" t="s">
        <v>3</v>
      </c>
      <c r="C36" s="345"/>
      <c r="D36" s="346"/>
      <c r="E36" s="340"/>
      <c r="F36" s="341"/>
      <c r="G36" s="341"/>
      <c r="H36" s="341"/>
      <c r="I36" s="341"/>
      <c r="J36" s="342"/>
      <c r="K36" s="340"/>
      <c r="L36" s="341"/>
      <c r="M36" s="341"/>
      <c r="N36" s="341"/>
      <c r="O36" s="341"/>
      <c r="P36" s="342"/>
    </row>
    <row r="37" spans="1:16" ht="18" customHeight="1" x14ac:dyDescent="0.15">
      <c r="B37" s="97"/>
      <c r="C37" s="97"/>
      <c r="D37" s="97"/>
      <c r="E37" s="97"/>
      <c r="F37" s="194"/>
      <c r="G37" s="194"/>
      <c r="H37" s="194"/>
      <c r="I37" s="194"/>
      <c r="J37" s="194"/>
      <c r="K37" s="194"/>
      <c r="L37" s="194"/>
      <c r="M37" s="94"/>
      <c r="N37" s="94"/>
      <c r="O37" s="94"/>
      <c r="P37" s="94"/>
    </row>
    <row r="38" spans="1:16" ht="18" customHeight="1" x14ac:dyDescent="0.15">
      <c r="B38" s="91" t="s">
        <v>676</v>
      </c>
      <c r="M38" s="193"/>
      <c r="N38" s="193"/>
      <c r="O38" s="193"/>
      <c r="P38" s="193"/>
    </row>
    <row r="39" spans="1:16" ht="19.5" customHeight="1" x14ac:dyDescent="0.15">
      <c r="B39" s="344" t="s">
        <v>0</v>
      </c>
      <c r="C39" s="345"/>
      <c r="D39" s="346"/>
      <c r="E39" s="358" t="s">
        <v>1</v>
      </c>
      <c r="F39" s="345"/>
      <c r="G39" s="345"/>
      <c r="H39" s="345"/>
      <c r="I39" s="345"/>
      <c r="J39" s="346"/>
      <c r="K39" s="373" t="s">
        <v>2</v>
      </c>
      <c r="L39" s="374"/>
      <c r="M39" s="374"/>
      <c r="N39" s="374"/>
      <c r="O39" s="374"/>
      <c r="P39" s="377"/>
    </row>
    <row r="40" spans="1:16" ht="19.5" customHeight="1" x14ac:dyDescent="0.15">
      <c r="B40" s="344" t="s">
        <v>6</v>
      </c>
      <c r="C40" s="345"/>
      <c r="D40" s="346"/>
      <c r="E40" s="340"/>
      <c r="F40" s="341"/>
      <c r="G40" s="341"/>
      <c r="H40" s="341"/>
      <c r="I40" s="341"/>
      <c r="J40" s="342"/>
      <c r="K40" s="340"/>
      <c r="L40" s="341"/>
      <c r="M40" s="341"/>
      <c r="N40" s="341"/>
      <c r="O40" s="341"/>
      <c r="P40" s="342"/>
    </row>
    <row r="41" spans="1:16" ht="19.5" customHeight="1" x14ac:dyDescent="0.15">
      <c r="B41" s="344" t="s">
        <v>143</v>
      </c>
      <c r="C41" s="345"/>
      <c r="D41" s="346"/>
      <c r="E41" s="340"/>
      <c r="F41" s="341"/>
      <c r="G41" s="341"/>
      <c r="H41" s="341"/>
      <c r="I41" s="341"/>
      <c r="J41" s="342"/>
      <c r="K41" s="340"/>
      <c r="L41" s="341"/>
      <c r="M41" s="341"/>
      <c r="N41" s="341"/>
      <c r="O41" s="341"/>
      <c r="P41" s="342"/>
    </row>
    <row r="42" spans="1:16" ht="19.5" customHeight="1" x14ac:dyDescent="0.15">
      <c r="B42" s="344" t="s">
        <v>645</v>
      </c>
      <c r="C42" s="345"/>
      <c r="D42" s="346"/>
      <c r="E42" s="340"/>
      <c r="F42" s="341"/>
      <c r="G42" s="341"/>
      <c r="H42" s="341"/>
      <c r="I42" s="341"/>
      <c r="J42" s="342"/>
      <c r="K42" s="340"/>
      <c r="L42" s="341"/>
      <c r="M42" s="341"/>
      <c r="N42" s="341"/>
      <c r="O42" s="341"/>
      <c r="P42" s="342"/>
    </row>
    <row r="43" spans="1:16" ht="19.5" customHeight="1" x14ac:dyDescent="0.15">
      <c r="B43" s="347" t="s">
        <v>648</v>
      </c>
      <c r="C43" s="348"/>
      <c r="D43" s="349"/>
      <c r="E43" s="343"/>
      <c r="F43" s="341"/>
      <c r="G43" s="341"/>
      <c r="H43" s="341"/>
      <c r="I43" s="341"/>
      <c r="J43" s="342"/>
      <c r="K43" s="343"/>
      <c r="L43" s="341"/>
      <c r="M43" s="341"/>
      <c r="N43" s="341"/>
      <c r="O43" s="341"/>
      <c r="P43" s="342"/>
    </row>
    <row r="44" spans="1:16" ht="19.5" customHeight="1" x14ac:dyDescent="0.15">
      <c r="B44" s="344" t="s">
        <v>646</v>
      </c>
      <c r="C44" s="345"/>
      <c r="D44" s="346"/>
      <c r="E44" s="340"/>
      <c r="F44" s="341"/>
      <c r="G44" s="341"/>
      <c r="H44" s="341"/>
      <c r="I44" s="341"/>
      <c r="J44" s="342"/>
      <c r="K44" s="340"/>
      <c r="L44" s="341"/>
      <c r="M44" s="341"/>
      <c r="N44" s="341"/>
      <c r="O44" s="341"/>
      <c r="P44" s="342"/>
    </row>
    <row r="45" spans="1:16" ht="19.5" customHeight="1" x14ac:dyDescent="0.15">
      <c r="B45" s="344" t="s">
        <v>3</v>
      </c>
      <c r="C45" s="345"/>
      <c r="D45" s="346"/>
      <c r="E45" s="340"/>
      <c r="F45" s="341"/>
      <c r="G45" s="341"/>
      <c r="H45" s="341"/>
      <c r="I45" s="341"/>
      <c r="J45" s="342"/>
      <c r="K45" s="340"/>
      <c r="L45" s="341"/>
      <c r="M45" s="341"/>
      <c r="N45" s="341"/>
      <c r="O45" s="341"/>
      <c r="P45" s="342"/>
    </row>
    <row r="46" spans="1:16" ht="19.5" customHeight="1" x14ac:dyDescent="0.15">
      <c r="B46" s="97"/>
      <c r="C46" s="97"/>
      <c r="D46" s="97"/>
      <c r="E46" s="117"/>
      <c r="F46" s="117"/>
      <c r="G46" s="117"/>
      <c r="H46" s="117"/>
      <c r="I46" s="117"/>
      <c r="J46" s="117"/>
      <c r="K46" s="117"/>
      <c r="L46" s="117"/>
      <c r="M46" s="117"/>
      <c r="N46" s="117"/>
      <c r="O46" s="117"/>
      <c r="P46" s="117"/>
    </row>
    <row r="47" spans="1:16" ht="18" customHeight="1" x14ac:dyDescent="0.15">
      <c r="A47" s="91"/>
      <c r="B47" s="89" t="s">
        <v>677</v>
      </c>
      <c r="F47" s="192"/>
      <c r="G47" s="192"/>
      <c r="H47" s="192"/>
      <c r="I47" s="192"/>
      <c r="J47" s="192"/>
      <c r="K47" s="192"/>
      <c r="L47" s="192"/>
      <c r="M47" s="193"/>
      <c r="N47" s="193"/>
      <c r="O47" s="193"/>
      <c r="P47" s="193"/>
    </row>
    <row r="48" spans="1:16" ht="19.5" customHeight="1" x14ac:dyDescent="0.15">
      <c r="B48" s="344" t="s">
        <v>0</v>
      </c>
      <c r="C48" s="345"/>
      <c r="D48" s="346"/>
      <c r="E48" s="358" t="s">
        <v>1</v>
      </c>
      <c r="F48" s="345"/>
      <c r="G48" s="345"/>
      <c r="H48" s="345"/>
      <c r="I48" s="345"/>
      <c r="J48" s="346"/>
      <c r="K48" s="373" t="s">
        <v>2</v>
      </c>
      <c r="L48" s="374"/>
      <c r="M48" s="374"/>
      <c r="N48" s="374"/>
      <c r="O48" s="374"/>
      <c r="P48" s="377"/>
    </row>
    <row r="49" spans="2:16" ht="19.5" customHeight="1" x14ac:dyDescent="0.15">
      <c r="B49" s="344" t="s">
        <v>6</v>
      </c>
      <c r="C49" s="345"/>
      <c r="D49" s="346"/>
      <c r="E49" s="340"/>
      <c r="F49" s="341"/>
      <c r="G49" s="341"/>
      <c r="H49" s="341"/>
      <c r="I49" s="341"/>
      <c r="J49" s="342"/>
      <c r="K49" s="340"/>
      <c r="L49" s="341"/>
      <c r="M49" s="341"/>
      <c r="N49" s="341"/>
      <c r="O49" s="341"/>
      <c r="P49" s="342"/>
    </row>
    <row r="50" spans="2:16" ht="19.5" customHeight="1" x14ac:dyDescent="0.15">
      <c r="B50" s="344" t="s">
        <v>143</v>
      </c>
      <c r="C50" s="345"/>
      <c r="D50" s="346"/>
      <c r="E50" s="340"/>
      <c r="F50" s="341"/>
      <c r="G50" s="341"/>
      <c r="H50" s="341"/>
      <c r="I50" s="341"/>
      <c r="J50" s="342"/>
      <c r="K50" s="340"/>
      <c r="L50" s="341"/>
      <c r="M50" s="341"/>
      <c r="N50" s="341"/>
      <c r="O50" s="341"/>
      <c r="P50" s="342"/>
    </row>
    <row r="51" spans="2:16" ht="19.5" customHeight="1" x14ac:dyDescent="0.15">
      <c r="B51" s="344" t="s">
        <v>645</v>
      </c>
      <c r="C51" s="345"/>
      <c r="D51" s="346"/>
      <c r="E51" s="340"/>
      <c r="F51" s="341"/>
      <c r="G51" s="341"/>
      <c r="H51" s="341"/>
      <c r="I51" s="341"/>
      <c r="J51" s="342"/>
      <c r="K51" s="340"/>
      <c r="L51" s="341"/>
      <c r="M51" s="341"/>
      <c r="N51" s="341"/>
      <c r="O51" s="341"/>
      <c r="P51" s="342"/>
    </row>
    <row r="52" spans="2:16" ht="19.5" customHeight="1" x14ac:dyDescent="0.15">
      <c r="B52" s="347" t="s">
        <v>648</v>
      </c>
      <c r="C52" s="348"/>
      <c r="D52" s="349"/>
      <c r="E52" s="343"/>
      <c r="F52" s="341"/>
      <c r="G52" s="341"/>
      <c r="H52" s="341"/>
      <c r="I52" s="341"/>
      <c r="J52" s="342"/>
      <c r="K52" s="343"/>
      <c r="L52" s="341"/>
      <c r="M52" s="341"/>
      <c r="N52" s="341"/>
      <c r="O52" s="341"/>
      <c r="P52" s="342"/>
    </row>
    <row r="53" spans="2:16" ht="19.5" customHeight="1" x14ac:dyDescent="0.15">
      <c r="B53" s="344" t="s">
        <v>646</v>
      </c>
      <c r="C53" s="345"/>
      <c r="D53" s="346"/>
      <c r="E53" s="340"/>
      <c r="F53" s="341"/>
      <c r="G53" s="341"/>
      <c r="H53" s="341"/>
      <c r="I53" s="341"/>
      <c r="J53" s="342"/>
      <c r="K53" s="340"/>
      <c r="L53" s="341"/>
      <c r="M53" s="341"/>
      <c r="N53" s="341"/>
      <c r="O53" s="341"/>
      <c r="P53" s="342"/>
    </row>
    <row r="54" spans="2:16" ht="19.5" customHeight="1" x14ac:dyDescent="0.15">
      <c r="B54" s="344" t="s">
        <v>3</v>
      </c>
      <c r="C54" s="345"/>
      <c r="D54" s="346"/>
      <c r="E54" s="340"/>
      <c r="F54" s="341"/>
      <c r="G54" s="341"/>
      <c r="H54" s="341"/>
      <c r="I54" s="341"/>
      <c r="J54" s="342"/>
      <c r="K54" s="340"/>
      <c r="L54" s="341"/>
      <c r="M54" s="341"/>
      <c r="N54" s="341"/>
      <c r="O54" s="341"/>
      <c r="P54" s="342"/>
    </row>
    <row r="55" spans="2:16" s="94" customFormat="1" ht="18" customHeight="1" x14ac:dyDescent="0.15">
      <c r="B55" s="382"/>
      <c r="C55" s="382"/>
      <c r="D55" s="382"/>
      <c r="E55" s="381"/>
      <c r="F55" s="381"/>
      <c r="G55" s="381"/>
      <c r="H55" s="381"/>
      <c r="I55" s="381"/>
      <c r="J55" s="381"/>
      <c r="K55" s="381"/>
      <c r="L55" s="381"/>
      <c r="M55" s="381"/>
      <c r="N55" s="381"/>
      <c r="O55" s="381"/>
      <c r="P55" s="381"/>
    </row>
    <row r="56" spans="2:16" ht="18" customHeight="1" x14ac:dyDescent="0.15">
      <c r="B56" s="91" t="s">
        <v>678</v>
      </c>
      <c r="M56" s="193"/>
      <c r="N56" s="193"/>
      <c r="O56" s="193"/>
      <c r="P56" s="193"/>
    </row>
    <row r="57" spans="2:16" ht="19.5" customHeight="1" x14ac:dyDescent="0.15">
      <c r="B57" s="344" t="s">
        <v>0</v>
      </c>
      <c r="C57" s="345"/>
      <c r="D57" s="346"/>
      <c r="E57" s="358" t="s">
        <v>1</v>
      </c>
      <c r="F57" s="345"/>
      <c r="G57" s="345"/>
      <c r="H57" s="345"/>
      <c r="I57" s="345"/>
      <c r="J57" s="346"/>
      <c r="K57" s="373" t="s">
        <v>2</v>
      </c>
      <c r="L57" s="374"/>
      <c r="M57" s="374"/>
      <c r="N57" s="374"/>
      <c r="O57" s="374"/>
      <c r="P57" s="377"/>
    </row>
    <row r="58" spans="2:16" ht="19.5" customHeight="1" x14ac:dyDescent="0.15">
      <c r="B58" s="344" t="s">
        <v>6</v>
      </c>
      <c r="C58" s="345"/>
      <c r="D58" s="346"/>
      <c r="E58" s="340"/>
      <c r="F58" s="341"/>
      <c r="G58" s="341"/>
      <c r="H58" s="341"/>
      <c r="I58" s="341"/>
      <c r="J58" s="342"/>
      <c r="K58" s="340"/>
      <c r="L58" s="341"/>
      <c r="M58" s="341"/>
      <c r="N58" s="341"/>
      <c r="O58" s="341"/>
      <c r="P58" s="342"/>
    </row>
    <row r="59" spans="2:16" ht="19.5" customHeight="1" x14ac:dyDescent="0.15">
      <c r="B59" s="344" t="s">
        <v>143</v>
      </c>
      <c r="C59" s="345"/>
      <c r="D59" s="346"/>
      <c r="E59" s="340"/>
      <c r="F59" s="341"/>
      <c r="G59" s="341"/>
      <c r="H59" s="341"/>
      <c r="I59" s="341"/>
      <c r="J59" s="342"/>
      <c r="K59" s="340"/>
      <c r="L59" s="341"/>
      <c r="M59" s="341"/>
      <c r="N59" s="341"/>
      <c r="O59" s="341"/>
      <c r="P59" s="342"/>
    </row>
    <row r="60" spans="2:16" ht="19.5" customHeight="1" x14ac:dyDescent="0.15">
      <c r="B60" s="344" t="s">
        <v>645</v>
      </c>
      <c r="C60" s="345"/>
      <c r="D60" s="346"/>
      <c r="E60" s="340"/>
      <c r="F60" s="341"/>
      <c r="G60" s="341"/>
      <c r="H60" s="341"/>
      <c r="I60" s="341"/>
      <c r="J60" s="342"/>
      <c r="K60" s="340"/>
      <c r="L60" s="341"/>
      <c r="M60" s="341"/>
      <c r="N60" s="341"/>
      <c r="O60" s="341"/>
      <c r="P60" s="342"/>
    </row>
    <row r="61" spans="2:16" ht="19.5" customHeight="1" x14ac:dyDescent="0.15">
      <c r="B61" s="347" t="s">
        <v>648</v>
      </c>
      <c r="C61" s="348"/>
      <c r="D61" s="349"/>
      <c r="E61" s="343"/>
      <c r="F61" s="341"/>
      <c r="G61" s="341"/>
      <c r="H61" s="341"/>
      <c r="I61" s="341"/>
      <c r="J61" s="342"/>
      <c r="K61" s="343"/>
      <c r="L61" s="341"/>
      <c r="M61" s="341"/>
      <c r="N61" s="341"/>
      <c r="O61" s="341"/>
      <c r="P61" s="342"/>
    </row>
    <row r="62" spans="2:16" ht="19.5" customHeight="1" x14ac:dyDescent="0.15">
      <c r="B62" s="344" t="s">
        <v>646</v>
      </c>
      <c r="C62" s="345"/>
      <c r="D62" s="346"/>
      <c r="E62" s="340"/>
      <c r="F62" s="341"/>
      <c r="G62" s="341"/>
      <c r="H62" s="341"/>
      <c r="I62" s="341"/>
      <c r="J62" s="342"/>
      <c r="K62" s="340"/>
      <c r="L62" s="341"/>
      <c r="M62" s="341"/>
      <c r="N62" s="341"/>
      <c r="O62" s="341"/>
      <c r="P62" s="342"/>
    </row>
    <row r="63" spans="2:16" ht="19.5" customHeight="1" x14ac:dyDescent="0.15">
      <c r="B63" s="344" t="s">
        <v>3</v>
      </c>
      <c r="C63" s="345"/>
      <c r="D63" s="346"/>
      <c r="E63" s="340"/>
      <c r="F63" s="341"/>
      <c r="G63" s="341"/>
      <c r="H63" s="341"/>
      <c r="I63" s="341"/>
      <c r="J63" s="342"/>
      <c r="K63" s="340"/>
      <c r="L63" s="341"/>
      <c r="M63" s="341"/>
      <c r="N63" s="341"/>
      <c r="O63" s="341"/>
      <c r="P63" s="342"/>
    </row>
    <row r="64" spans="2:16" ht="19.5" customHeight="1" x14ac:dyDescent="0.15">
      <c r="B64" s="97"/>
      <c r="C64" s="97"/>
      <c r="D64" s="97"/>
      <c r="E64" s="117"/>
      <c r="F64" s="117"/>
      <c r="G64" s="117"/>
      <c r="H64" s="117"/>
      <c r="I64" s="117"/>
      <c r="J64" s="117"/>
      <c r="K64" s="117"/>
      <c r="L64" s="117"/>
      <c r="M64" s="117"/>
      <c r="N64" s="117"/>
      <c r="O64" s="117"/>
      <c r="P64" s="117"/>
    </row>
    <row r="65" spans="2:16" ht="18" customHeight="1" x14ac:dyDescent="0.15">
      <c r="B65" s="91" t="s">
        <v>679</v>
      </c>
      <c r="M65" s="193"/>
      <c r="N65" s="193"/>
      <c r="O65" s="193"/>
      <c r="P65" s="193"/>
    </row>
    <row r="66" spans="2:16" ht="19.5" customHeight="1" x14ac:dyDescent="0.15">
      <c r="B66" s="344" t="s">
        <v>650</v>
      </c>
      <c r="C66" s="345"/>
      <c r="D66" s="346"/>
      <c r="E66" s="358" t="s">
        <v>30</v>
      </c>
      <c r="F66" s="345"/>
      <c r="G66" s="345"/>
      <c r="H66" s="345"/>
      <c r="I66" s="345"/>
      <c r="J66" s="346"/>
      <c r="K66" s="373" t="s">
        <v>31</v>
      </c>
      <c r="L66" s="374"/>
      <c r="M66" s="374"/>
      <c r="N66" s="374"/>
      <c r="O66" s="374"/>
      <c r="P66" s="377"/>
    </row>
    <row r="67" spans="2:16" ht="19.5" customHeight="1" x14ac:dyDescent="0.15">
      <c r="B67" s="344" t="s">
        <v>6</v>
      </c>
      <c r="C67" s="345"/>
      <c r="D67" s="346"/>
      <c r="E67" s="340"/>
      <c r="F67" s="341"/>
      <c r="G67" s="341"/>
      <c r="H67" s="341"/>
      <c r="I67" s="341"/>
      <c r="J67" s="342"/>
      <c r="K67" s="340"/>
      <c r="L67" s="341"/>
      <c r="M67" s="341"/>
      <c r="N67" s="341"/>
      <c r="O67" s="341"/>
      <c r="P67" s="342"/>
    </row>
    <row r="68" spans="2:16" ht="19.5" customHeight="1" x14ac:dyDescent="0.15">
      <c r="B68" s="344" t="s">
        <v>146</v>
      </c>
      <c r="C68" s="345"/>
      <c r="D68" s="346"/>
      <c r="E68" s="340"/>
      <c r="F68" s="341"/>
      <c r="G68" s="341"/>
      <c r="H68" s="341"/>
      <c r="I68" s="341"/>
      <c r="J68" s="342"/>
      <c r="K68" s="383"/>
      <c r="L68" s="384"/>
      <c r="M68" s="384"/>
      <c r="N68" s="384"/>
      <c r="O68" s="384"/>
      <c r="P68" s="385"/>
    </row>
    <row r="69" spans="2:16" ht="19.5" customHeight="1" x14ac:dyDescent="0.15">
      <c r="B69" s="344" t="s">
        <v>645</v>
      </c>
      <c r="C69" s="345"/>
      <c r="D69" s="346"/>
      <c r="E69" s="340"/>
      <c r="F69" s="341"/>
      <c r="G69" s="341"/>
      <c r="H69" s="341"/>
      <c r="I69" s="341"/>
      <c r="J69" s="342"/>
      <c r="K69" s="340"/>
      <c r="L69" s="341"/>
      <c r="M69" s="341"/>
      <c r="N69" s="341"/>
      <c r="O69" s="341"/>
      <c r="P69" s="342"/>
    </row>
    <row r="70" spans="2:16" ht="19.5" customHeight="1" x14ac:dyDescent="0.15">
      <c r="B70" s="344" t="s">
        <v>646</v>
      </c>
      <c r="C70" s="345"/>
      <c r="D70" s="346"/>
      <c r="E70" s="350"/>
      <c r="F70" s="351"/>
      <c r="G70" s="351"/>
      <c r="H70" s="351"/>
      <c r="I70" s="351"/>
      <c r="J70" s="352"/>
      <c r="K70" s="340"/>
      <c r="L70" s="341"/>
      <c r="M70" s="341"/>
      <c r="N70" s="341"/>
      <c r="O70" s="341"/>
      <c r="P70" s="342"/>
    </row>
    <row r="71" spans="2:16" ht="19.5" customHeight="1" x14ac:dyDescent="0.15">
      <c r="B71" s="344" t="s">
        <v>3</v>
      </c>
      <c r="C71" s="345"/>
      <c r="D71" s="346"/>
      <c r="E71" s="353"/>
      <c r="F71" s="354"/>
      <c r="G71" s="354"/>
      <c r="H71" s="354"/>
      <c r="I71" s="354"/>
      <c r="J71" s="355"/>
      <c r="K71" s="340"/>
      <c r="L71" s="341"/>
      <c r="M71" s="341"/>
      <c r="N71" s="341"/>
      <c r="O71" s="341"/>
      <c r="P71" s="342"/>
    </row>
    <row r="72" spans="2:16" ht="15.75" customHeight="1" x14ac:dyDescent="0.15">
      <c r="B72" s="189"/>
      <c r="C72" s="189"/>
      <c r="D72" s="189"/>
      <c r="E72" s="189"/>
      <c r="F72" s="189"/>
      <c r="G72" s="189"/>
      <c r="H72" s="189"/>
      <c r="I72" s="189"/>
      <c r="J72" s="189"/>
      <c r="K72" s="189"/>
      <c r="L72" s="189"/>
      <c r="M72" s="189"/>
      <c r="N72" s="189"/>
      <c r="O72" s="189"/>
      <c r="P72" s="189"/>
    </row>
    <row r="73" spans="2:16" ht="19.5" customHeight="1" x14ac:dyDescent="0.4">
      <c r="B73" s="195" t="s">
        <v>707</v>
      </c>
      <c r="C73" s="97"/>
      <c r="D73" s="97"/>
      <c r="E73" s="117"/>
      <c r="F73" s="117"/>
      <c r="G73" s="117"/>
      <c r="H73" s="117"/>
      <c r="I73" s="117"/>
      <c r="J73" s="117"/>
      <c r="K73" s="117"/>
      <c r="L73" s="117"/>
      <c r="M73" s="117"/>
      <c r="N73" s="117"/>
      <c r="O73" s="117"/>
      <c r="P73" s="117"/>
    </row>
    <row r="74" spans="2:16" ht="19.5" customHeight="1" x14ac:dyDescent="0.15">
      <c r="B74" s="91" t="s">
        <v>136</v>
      </c>
      <c r="C74" s="97"/>
      <c r="D74" s="97"/>
      <c r="E74" s="117"/>
      <c r="F74" s="117"/>
      <c r="G74" s="117"/>
      <c r="H74" s="117"/>
      <c r="I74" s="117"/>
      <c r="J74" s="117"/>
      <c r="K74" s="117"/>
      <c r="L74" s="117"/>
      <c r="M74" s="193"/>
      <c r="N74" s="193"/>
      <c r="O74" s="193"/>
      <c r="P74" s="193"/>
    </row>
    <row r="75" spans="2:16" ht="35.25" customHeight="1" x14ac:dyDescent="0.15">
      <c r="B75" s="357" t="s">
        <v>139</v>
      </c>
      <c r="C75" s="345"/>
      <c r="D75" s="346"/>
      <c r="E75" s="358" t="s">
        <v>7</v>
      </c>
      <c r="F75" s="345"/>
      <c r="G75" s="345"/>
      <c r="H75" s="345"/>
      <c r="I75" s="345"/>
      <c r="J75" s="346"/>
      <c r="K75" s="358" t="s">
        <v>135</v>
      </c>
      <c r="L75" s="359"/>
      <c r="M75" s="359"/>
      <c r="N75" s="359"/>
      <c r="O75" s="359"/>
      <c r="P75" s="360"/>
    </row>
    <row r="76" spans="2:16" ht="19.5" customHeight="1" x14ac:dyDescent="0.15">
      <c r="B76" s="344" t="s">
        <v>6</v>
      </c>
      <c r="C76" s="345"/>
      <c r="D76" s="346"/>
      <c r="E76" s="340"/>
      <c r="F76" s="341"/>
      <c r="G76" s="341"/>
      <c r="H76" s="341"/>
      <c r="I76" s="341"/>
      <c r="J76" s="342"/>
      <c r="K76" s="340"/>
      <c r="L76" s="341"/>
      <c r="M76" s="341"/>
      <c r="N76" s="341"/>
      <c r="O76" s="341"/>
      <c r="P76" s="342"/>
    </row>
    <row r="77" spans="2:16" ht="19.5" customHeight="1" x14ac:dyDescent="0.15">
      <c r="B77" s="344" t="s">
        <v>143</v>
      </c>
      <c r="C77" s="345"/>
      <c r="D77" s="346"/>
      <c r="E77" s="340"/>
      <c r="F77" s="341"/>
      <c r="G77" s="341"/>
      <c r="H77" s="341"/>
      <c r="I77" s="341"/>
      <c r="J77" s="342"/>
      <c r="K77" s="340"/>
      <c r="L77" s="341"/>
      <c r="M77" s="341"/>
      <c r="N77" s="341"/>
      <c r="O77" s="341"/>
      <c r="P77" s="342"/>
    </row>
    <row r="78" spans="2:16" ht="19.5" customHeight="1" x14ac:dyDescent="0.15">
      <c r="B78" s="344" t="s">
        <v>645</v>
      </c>
      <c r="C78" s="345"/>
      <c r="D78" s="346"/>
      <c r="E78" s="340"/>
      <c r="F78" s="341"/>
      <c r="G78" s="341"/>
      <c r="H78" s="341"/>
      <c r="I78" s="341"/>
      <c r="J78" s="342"/>
      <c r="K78" s="340"/>
      <c r="L78" s="341"/>
      <c r="M78" s="341"/>
      <c r="N78" s="341"/>
      <c r="O78" s="341"/>
      <c r="P78" s="342"/>
    </row>
    <row r="79" spans="2:16" ht="19.5" customHeight="1" x14ac:dyDescent="0.15">
      <c r="B79" s="347" t="s">
        <v>648</v>
      </c>
      <c r="C79" s="348"/>
      <c r="D79" s="349"/>
      <c r="E79" s="343"/>
      <c r="F79" s="341"/>
      <c r="G79" s="341"/>
      <c r="H79" s="341"/>
      <c r="I79" s="341"/>
      <c r="J79" s="342"/>
      <c r="K79" s="343"/>
      <c r="L79" s="341"/>
      <c r="M79" s="341"/>
      <c r="N79" s="341"/>
      <c r="O79" s="341"/>
      <c r="P79" s="342"/>
    </row>
    <row r="80" spans="2:16" ht="19.5" customHeight="1" x14ac:dyDescent="0.15">
      <c r="B80" s="344" t="s">
        <v>646</v>
      </c>
      <c r="C80" s="345"/>
      <c r="D80" s="346"/>
      <c r="E80" s="340"/>
      <c r="F80" s="341"/>
      <c r="G80" s="341"/>
      <c r="H80" s="341"/>
      <c r="I80" s="341"/>
      <c r="J80" s="342"/>
      <c r="K80" s="340"/>
      <c r="L80" s="341"/>
      <c r="M80" s="341"/>
      <c r="N80" s="341"/>
      <c r="O80" s="341"/>
      <c r="P80" s="342"/>
    </row>
    <row r="81" spans="2:16" ht="19.5" customHeight="1" x14ac:dyDescent="0.15">
      <c r="B81" s="344" t="s">
        <v>3</v>
      </c>
      <c r="C81" s="345"/>
      <c r="D81" s="346"/>
      <c r="E81" s="356"/>
      <c r="F81" s="356"/>
      <c r="G81" s="356"/>
      <c r="H81" s="356"/>
      <c r="I81" s="356"/>
      <c r="J81" s="356"/>
      <c r="K81" s="356"/>
      <c r="L81" s="356"/>
      <c r="M81" s="356"/>
      <c r="N81" s="356"/>
      <c r="O81" s="356"/>
      <c r="P81" s="356"/>
    </row>
    <row r="82" spans="2:16" ht="19.5" customHeight="1" x14ac:dyDescent="0.15">
      <c r="B82" s="361" t="s">
        <v>649</v>
      </c>
      <c r="C82" s="361"/>
      <c r="D82" s="361"/>
      <c r="E82" s="339" t="s">
        <v>1065</v>
      </c>
      <c r="F82" s="339"/>
      <c r="G82" s="339"/>
      <c r="H82" s="339"/>
      <c r="I82" s="339"/>
      <c r="J82" s="339"/>
      <c r="K82" s="339" t="s">
        <v>1065</v>
      </c>
      <c r="L82" s="339"/>
      <c r="M82" s="339"/>
      <c r="N82" s="339"/>
      <c r="O82" s="339"/>
      <c r="P82" s="339"/>
    </row>
    <row r="83" spans="2:16" ht="19.5" customHeight="1" x14ac:dyDescent="0.15">
      <c r="B83" s="97"/>
      <c r="C83" s="97"/>
      <c r="D83" s="97"/>
      <c r="E83" s="117"/>
      <c r="F83" s="117"/>
      <c r="G83" s="117"/>
      <c r="H83" s="117"/>
      <c r="I83" s="117"/>
      <c r="J83" s="117"/>
      <c r="K83" s="117"/>
      <c r="L83" s="117"/>
      <c r="M83" s="117"/>
      <c r="N83" s="117"/>
      <c r="O83" s="117"/>
      <c r="P83" s="117"/>
    </row>
    <row r="84" spans="2:16" ht="19.5" customHeight="1" x14ac:dyDescent="0.15">
      <c r="B84" s="91" t="s">
        <v>137</v>
      </c>
      <c r="C84" s="97"/>
      <c r="D84" s="97"/>
      <c r="E84" s="117"/>
      <c r="F84" s="117"/>
      <c r="G84" s="117"/>
      <c r="H84" s="117"/>
      <c r="I84" s="117"/>
      <c r="J84" s="117"/>
      <c r="K84" s="117"/>
      <c r="L84" s="117"/>
      <c r="M84" s="117"/>
      <c r="N84" s="117"/>
      <c r="O84" s="117"/>
      <c r="P84" s="117"/>
    </row>
    <row r="85" spans="2:16" ht="19.5" customHeight="1" x14ac:dyDescent="0.15">
      <c r="B85" s="357" t="s">
        <v>643</v>
      </c>
      <c r="C85" s="345"/>
      <c r="D85" s="346"/>
      <c r="E85" s="358" t="s">
        <v>7</v>
      </c>
      <c r="F85" s="345"/>
      <c r="G85" s="345"/>
      <c r="H85" s="345"/>
      <c r="I85" s="345"/>
      <c r="J85" s="346"/>
      <c r="K85" s="117"/>
      <c r="L85" s="117"/>
      <c r="M85" s="117"/>
      <c r="N85" s="117"/>
      <c r="O85" s="117"/>
      <c r="P85" s="117"/>
    </row>
    <row r="86" spans="2:16" ht="19.5" customHeight="1" x14ac:dyDescent="0.15">
      <c r="B86" s="344" t="s">
        <v>6</v>
      </c>
      <c r="C86" s="345"/>
      <c r="D86" s="346"/>
      <c r="E86" s="340"/>
      <c r="F86" s="341"/>
      <c r="G86" s="341"/>
      <c r="H86" s="341"/>
      <c r="I86" s="341"/>
      <c r="J86" s="342"/>
      <c r="K86" s="117"/>
      <c r="L86" s="117"/>
      <c r="M86" s="117"/>
      <c r="N86" s="117"/>
      <c r="O86" s="117"/>
      <c r="P86" s="117"/>
    </row>
    <row r="87" spans="2:16" ht="19.5" customHeight="1" x14ac:dyDescent="0.15">
      <c r="B87" s="344" t="s">
        <v>143</v>
      </c>
      <c r="C87" s="345"/>
      <c r="D87" s="346"/>
      <c r="E87" s="340"/>
      <c r="F87" s="341"/>
      <c r="G87" s="341"/>
      <c r="H87" s="341"/>
      <c r="I87" s="341"/>
      <c r="J87" s="342"/>
      <c r="K87" s="117"/>
      <c r="L87" s="117"/>
      <c r="M87" s="117"/>
      <c r="N87" s="117"/>
      <c r="O87" s="117"/>
      <c r="P87" s="117"/>
    </row>
    <row r="88" spans="2:16" ht="19.5" customHeight="1" x14ac:dyDescent="0.15">
      <c r="B88" s="344" t="s">
        <v>645</v>
      </c>
      <c r="C88" s="345"/>
      <c r="D88" s="346"/>
      <c r="E88" s="340"/>
      <c r="F88" s="341"/>
      <c r="G88" s="341"/>
      <c r="H88" s="341"/>
      <c r="I88" s="341"/>
      <c r="J88" s="342"/>
      <c r="K88" s="117"/>
      <c r="L88" s="117"/>
      <c r="M88" s="117"/>
      <c r="N88" s="117"/>
      <c r="O88" s="117"/>
      <c r="P88" s="117"/>
    </row>
    <row r="89" spans="2:16" ht="19.5" customHeight="1" x14ac:dyDescent="0.15">
      <c r="B89" s="347" t="s">
        <v>648</v>
      </c>
      <c r="C89" s="348"/>
      <c r="D89" s="349"/>
      <c r="E89" s="343"/>
      <c r="F89" s="341"/>
      <c r="G89" s="341"/>
      <c r="H89" s="341"/>
      <c r="I89" s="341"/>
      <c r="J89" s="342"/>
      <c r="K89" s="117"/>
      <c r="L89" s="117"/>
      <c r="M89" s="117"/>
      <c r="N89" s="117"/>
      <c r="O89" s="117"/>
      <c r="P89" s="117"/>
    </row>
    <row r="90" spans="2:16" ht="19.5" customHeight="1" x14ac:dyDescent="0.15">
      <c r="B90" s="344" t="s">
        <v>646</v>
      </c>
      <c r="C90" s="345"/>
      <c r="D90" s="346"/>
      <c r="E90" s="340"/>
      <c r="F90" s="341"/>
      <c r="G90" s="341"/>
      <c r="H90" s="341"/>
      <c r="I90" s="341"/>
      <c r="J90" s="342"/>
      <c r="K90" s="117"/>
      <c r="L90" s="117"/>
      <c r="M90" s="117"/>
      <c r="N90" s="117"/>
      <c r="O90" s="117"/>
      <c r="P90" s="117"/>
    </row>
    <row r="91" spans="2:16" ht="19.5" customHeight="1" x14ac:dyDescent="0.15">
      <c r="B91" s="344" t="s">
        <v>3</v>
      </c>
      <c r="C91" s="345"/>
      <c r="D91" s="346"/>
      <c r="E91" s="340"/>
      <c r="F91" s="341"/>
      <c r="G91" s="341"/>
      <c r="H91" s="341"/>
      <c r="I91" s="341"/>
      <c r="J91" s="342"/>
      <c r="K91" s="117"/>
      <c r="L91" s="117"/>
      <c r="M91" s="117"/>
      <c r="N91" s="117"/>
      <c r="O91" s="117"/>
      <c r="P91" s="117"/>
    </row>
    <row r="92" spans="2:16" ht="19.5" customHeight="1" x14ac:dyDescent="0.15">
      <c r="B92" s="344" t="s">
        <v>663</v>
      </c>
      <c r="C92" s="345"/>
      <c r="D92" s="346"/>
      <c r="E92" s="339" t="s">
        <v>1065</v>
      </c>
      <c r="F92" s="339"/>
      <c r="G92" s="339"/>
      <c r="H92" s="339"/>
      <c r="I92" s="339"/>
      <c r="J92" s="339"/>
      <c r="K92" s="117"/>
      <c r="L92" s="117"/>
      <c r="M92" s="117"/>
      <c r="N92" s="117"/>
      <c r="O92" s="117"/>
      <c r="P92" s="117"/>
    </row>
    <row r="93" spans="2:16" ht="19.5" customHeight="1" x14ac:dyDescent="0.15">
      <c r="B93" s="97"/>
      <c r="C93" s="97"/>
      <c r="D93" s="97"/>
      <c r="E93" s="117"/>
      <c r="F93" s="117"/>
      <c r="G93" s="117"/>
      <c r="H93" s="117"/>
      <c r="I93" s="117"/>
      <c r="J93" s="117"/>
      <c r="K93" s="117"/>
      <c r="L93" s="117"/>
      <c r="M93" s="117"/>
      <c r="N93" s="117"/>
      <c r="O93" s="117"/>
      <c r="P93" s="117"/>
    </row>
    <row r="94" spans="2:16" x14ac:dyDescent="0.15">
      <c r="B94" s="97" t="s">
        <v>102</v>
      </c>
      <c r="C94" s="196" t="s">
        <v>103</v>
      </c>
      <c r="D94" s="197" t="s">
        <v>149</v>
      </c>
      <c r="E94" s="97"/>
      <c r="F94" s="97"/>
      <c r="G94" s="97"/>
      <c r="H94" s="97"/>
      <c r="I94" s="97"/>
      <c r="J94" s="97"/>
      <c r="K94" s="97"/>
      <c r="L94" s="97"/>
      <c r="M94" s="97"/>
      <c r="N94" s="97"/>
      <c r="O94" s="97"/>
      <c r="P94" s="97"/>
    </row>
    <row r="95" spans="2:16" x14ac:dyDescent="0.15">
      <c r="B95" s="97"/>
      <c r="C95" s="196"/>
      <c r="D95" s="265" t="s">
        <v>1096</v>
      </c>
      <c r="E95" s="270" t="s">
        <v>1095</v>
      </c>
      <c r="F95" s="97"/>
      <c r="G95" s="97"/>
      <c r="H95" s="97"/>
      <c r="I95" s="97"/>
      <c r="J95" s="97"/>
      <c r="K95" s="97"/>
      <c r="L95" s="97"/>
      <c r="M95" s="97"/>
      <c r="N95" s="97"/>
      <c r="O95" s="97"/>
      <c r="P95" s="97"/>
    </row>
    <row r="96" spans="2:16" x14ac:dyDescent="0.15">
      <c r="B96" s="97"/>
      <c r="C96" s="196"/>
      <c r="D96" s="265" t="s">
        <v>1097</v>
      </c>
      <c r="E96" s="270" t="s">
        <v>1101</v>
      </c>
      <c r="F96" s="97"/>
      <c r="G96" s="97"/>
      <c r="H96" s="97"/>
      <c r="I96" s="97"/>
      <c r="J96" s="97"/>
      <c r="K96" s="97"/>
      <c r="L96" s="97"/>
      <c r="M96" s="97"/>
      <c r="N96" s="97"/>
      <c r="O96" s="97"/>
      <c r="P96" s="97"/>
    </row>
    <row r="97" spans="2:16" x14ac:dyDescent="0.15">
      <c r="B97" s="97"/>
      <c r="C97" s="196" t="s">
        <v>104</v>
      </c>
      <c r="D97" s="89" t="s">
        <v>1140</v>
      </c>
      <c r="E97" s="97"/>
      <c r="F97" s="97"/>
      <c r="G97" s="97"/>
      <c r="H97" s="97"/>
      <c r="I97" s="97"/>
      <c r="J97" s="97"/>
      <c r="K97" s="97"/>
      <c r="L97" s="97"/>
      <c r="M97" s="97"/>
      <c r="N97" s="97"/>
      <c r="O97" s="97"/>
      <c r="P97" s="97"/>
    </row>
    <row r="98" spans="2:16" x14ac:dyDescent="0.15">
      <c r="B98" s="264"/>
      <c r="C98" s="196"/>
      <c r="D98" s="89" t="s">
        <v>1141</v>
      </c>
      <c r="E98" s="264"/>
      <c r="F98" s="264"/>
      <c r="G98" s="264"/>
      <c r="H98" s="264"/>
      <c r="I98" s="264"/>
      <c r="J98" s="264"/>
      <c r="K98" s="264"/>
      <c r="L98" s="264"/>
      <c r="M98" s="264"/>
      <c r="N98" s="264"/>
      <c r="O98" s="264"/>
      <c r="P98" s="264"/>
    </row>
    <row r="99" spans="2:16" x14ac:dyDescent="0.15">
      <c r="B99" s="264"/>
      <c r="C99" s="196"/>
      <c r="D99" s="281" t="s">
        <v>1098</v>
      </c>
      <c r="E99" s="264"/>
      <c r="F99" s="264"/>
      <c r="G99" s="264"/>
      <c r="H99" s="264"/>
      <c r="I99" s="264"/>
      <c r="J99" s="264"/>
      <c r="K99" s="264"/>
      <c r="L99" s="264"/>
      <c r="M99" s="264"/>
      <c r="N99" s="264"/>
      <c r="O99" s="264"/>
      <c r="P99" s="264"/>
    </row>
    <row r="100" spans="2:16" x14ac:dyDescent="0.15">
      <c r="B100" s="266"/>
      <c r="C100" s="196"/>
      <c r="D100" s="89" t="s">
        <v>1110</v>
      </c>
      <c r="E100" s="266"/>
      <c r="F100" s="266"/>
      <c r="G100" s="266"/>
      <c r="H100" s="266"/>
      <c r="I100" s="266"/>
      <c r="J100" s="266"/>
      <c r="K100" s="266"/>
      <c r="L100" s="266"/>
      <c r="M100" s="266"/>
      <c r="N100" s="266"/>
      <c r="O100" s="266"/>
      <c r="P100" s="266"/>
    </row>
    <row r="101" spans="2:16" x14ac:dyDescent="0.15">
      <c r="B101" s="97"/>
      <c r="C101" s="196" t="s">
        <v>653</v>
      </c>
      <c r="D101" s="89" t="s">
        <v>1183</v>
      </c>
      <c r="E101" s="97"/>
      <c r="F101" s="97"/>
      <c r="G101" s="97"/>
      <c r="H101" s="97"/>
      <c r="I101" s="97"/>
      <c r="J101" s="97"/>
      <c r="K101" s="97"/>
      <c r="L101" s="97"/>
      <c r="M101" s="97"/>
      <c r="N101" s="97"/>
      <c r="O101" s="97"/>
      <c r="P101" s="97"/>
    </row>
    <row r="102" spans="2:16" x14ac:dyDescent="0.15">
      <c r="B102" s="97"/>
      <c r="C102" s="196"/>
      <c r="D102" s="89" t="s">
        <v>1189</v>
      </c>
      <c r="E102" s="97"/>
      <c r="F102" s="97"/>
      <c r="G102" s="97"/>
      <c r="H102" s="97"/>
      <c r="I102" s="97"/>
      <c r="J102" s="97"/>
      <c r="K102" s="97"/>
      <c r="L102" s="97"/>
      <c r="M102" s="97"/>
      <c r="N102" s="97"/>
      <c r="O102" s="97"/>
      <c r="P102" s="97"/>
    </row>
    <row r="103" spans="2:16" x14ac:dyDescent="0.15">
      <c r="B103" s="97"/>
      <c r="C103" s="196"/>
      <c r="D103" s="89" t="s">
        <v>1182</v>
      </c>
      <c r="E103" s="97"/>
      <c r="F103" s="97"/>
      <c r="G103" s="97"/>
      <c r="H103" s="97"/>
      <c r="I103" s="97"/>
      <c r="J103" s="97"/>
      <c r="K103" s="97"/>
      <c r="L103" s="97"/>
      <c r="M103" s="97"/>
      <c r="N103" s="97"/>
      <c r="O103" s="97"/>
      <c r="P103" s="97"/>
    </row>
    <row r="104" spans="2:16" x14ac:dyDescent="0.15">
      <c r="B104" s="310"/>
      <c r="C104" s="196"/>
      <c r="D104" s="89" t="s">
        <v>1184</v>
      </c>
      <c r="E104" s="310"/>
      <c r="F104" s="310"/>
      <c r="G104" s="310"/>
      <c r="H104" s="310"/>
      <c r="I104" s="310"/>
      <c r="J104" s="310"/>
      <c r="K104" s="310"/>
      <c r="L104" s="310"/>
      <c r="M104" s="310"/>
      <c r="N104" s="310"/>
      <c r="O104" s="310"/>
      <c r="P104" s="310"/>
    </row>
    <row r="105" spans="2:16" ht="18.75" customHeight="1" x14ac:dyDescent="0.15">
      <c r="B105" s="97"/>
      <c r="C105" s="196"/>
      <c r="D105" s="198" t="s">
        <v>1204</v>
      </c>
      <c r="E105" s="199"/>
      <c r="F105" s="199"/>
      <c r="G105" s="199"/>
      <c r="H105" s="199"/>
      <c r="I105" s="199"/>
      <c r="J105" s="199"/>
      <c r="K105" s="199"/>
      <c r="L105" s="199"/>
      <c r="M105" s="199"/>
      <c r="N105" s="199"/>
      <c r="O105" s="199"/>
      <c r="P105" s="199"/>
    </row>
    <row r="106" spans="2:16" ht="18.75" customHeight="1" x14ac:dyDescent="0.15">
      <c r="B106" s="97"/>
      <c r="C106" s="196"/>
      <c r="D106" s="198" t="s">
        <v>1197</v>
      </c>
      <c r="E106" s="199"/>
      <c r="F106" s="199"/>
      <c r="G106" s="199"/>
      <c r="H106" s="199"/>
      <c r="I106" s="199"/>
      <c r="J106" s="199"/>
      <c r="K106" s="199"/>
      <c r="L106" s="199"/>
      <c r="M106" s="199"/>
      <c r="N106" s="199"/>
      <c r="O106" s="199"/>
      <c r="P106" s="199"/>
    </row>
    <row r="107" spans="2:16" x14ac:dyDescent="0.15">
      <c r="B107" s="97"/>
      <c r="C107" s="196" t="s">
        <v>647</v>
      </c>
      <c r="D107" s="197" t="s">
        <v>644</v>
      </c>
      <c r="E107" s="97"/>
      <c r="F107" s="97"/>
      <c r="G107" s="97"/>
      <c r="H107" s="97"/>
      <c r="I107" s="97"/>
      <c r="J107" s="97"/>
      <c r="K107" s="97"/>
      <c r="L107" s="97"/>
      <c r="M107" s="97"/>
      <c r="N107" s="97"/>
      <c r="O107" s="97"/>
      <c r="P107" s="97"/>
    </row>
    <row r="108" spans="2:16" x14ac:dyDescent="0.15">
      <c r="B108" s="97"/>
      <c r="C108" s="196" t="s">
        <v>652</v>
      </c>
      <c r="D108" s="197" t="s">
        <v>152</v>
      </c>
      <c r="E108" s="97"/>
      <c r="F108" s="97"/>
      <c r="G108" s="97"/>
      <c r="H108" s="97"/>
      <c r="I108" s="97"/>
      <c r="J108" s="97"/>
      <c r="K108" s="97"/>
      <c r="L108" s="97"/>
      <c r="M108" s="97"/>
      <c r="N108" s="97"/>
      <c r="O108" s="97"/>
      <c r="P108" s="97"/>
    </row>
    <row r="109" spans="2:16" x14ac:dyDescent="0.15">
      <c r="B109" s="97"/>
      <c r="C109" s="97" t="s">
        <v>651</v>
      </c>
      <c r="D109" s="198" t="s">
        <v>760</v>
      </c>
      <c r="E109" s="200"/>
      <c r="F109" s="200"/>
      <c r="G109" s="200"/>
      <c r="H109" s="200"/>
      <c r="I109" s="200"/>
      <c r="J109" s="200"/>
      <c r="K109" s="200"/>
      <c r="L109" s="200"/>
      <c r="M109" s="200"/>
      <c r="N109" s="200"/>
      <c r="O109" s="200"/>
      <c r="P109" s="200"/>
    </row>
    <row r="110" spans="2:16" x14ac:dyDescent="0.15">
      <c r="B110" s="97"/>
      <c r="C110" s="97"/>
      <c r="D110" s="198" t="s">
        <v>761</v>
      </c>
      <c r="E110" s="200"/>
      <c r="F110" s="200"/>
      <c r="G110" s="200"/>
      <c r="H110" s="200"/>
      <c r="I110" s="200"/>
      <c r="J110" s="200"/>
      <c r="K110" s="200"/>
      <c r="L110" s="200"/>
      <c r="M110" s="200"/>
      <c r="N110" s="200"/>
      <c r="O110" s="200"/>
      <c r="P110" s="200"/>
    </row>
    <row r="111" spans="2:16" x14ac:dyDescent="0.15">
      <c r="B111" s="97"/>
      <c r="D111" s="198" t="s">
        <v>762</v>
      </c>
      <c r="E111" s="200"/>
      <c r="F111" s="200"/>
      <c r="G111" s="200"/>
      <c r="H111" s="200"/>
      <c r="I111" s="200"/>
      <c r="J111" s="200"/>
      <c r="K111" s="200"/>
      <c r="L111" s="200"/>
      <c r="M111" s="200"/>
      <c r="N111" s="200"/>
      <c r="O111" s="200"/>
      <c r="P111" s="200"/>
    </row>
    <row r="112" spans="2:16" x14ac:dyDescent="0.15">
      <c r="B112" s="97"/>
      <c r="C112" s="97" t="s">
        <v>665</v>
      </c>
      <c r="D112" s="198" t="s">
        <v>666</v>
      </c>
      <c r="E112" s="200"/>
      <c r="F112" s="200"/>
      <c r="G112" s="200"/>
      <c r="H112" s="200"/>
      <c r="I112" s="200"/>
      <c r="J112" s="200"/>
      <c r="K112" s="200"/>
      <c r="L112" s="200"/>
      <c r="M112" s="200"/>
      <c r="N112" s="200"/>
      <c r="O112" s="200"/>
      <c r="P112" s="200"/>
    </row>
    <row r="113" spans="1:17" x14ac:dyDescent="0.15">
      <c r="B113" s="97"/>
      <c r="D113" s="198" t="s">
        <v>769</v>
      </c>
      <c r="E113" s="200"/>
      <c r="F113" s="200"/>
      <c r="G113" s="200"/>
      <c r="H113" s="200"/>
      <c r="I113" s="200"/>
      <c r="J113" s="200"/>
      <c r="K113" s="200"/>
      <c r="L113" s="200"/>
      <c r="M113" s="200"/>
      <c r="N113" s="200"/>
      <c r="O113" s="200"/>
      <c r="P113" s="200"/>
    </row>
    <row r="114" spans="1:17" x14ac:dyDescent="0.15">
      <c r="B114" s="97"/>
      <c r="C114" s="97" t="s">
        <v>664</v>
      </c>
      <c r="D114" s="198" t="s">
        <v>763</v>
      </c>
      <c r="E114" s="200"/>
      <c r="F114" s="200"/>
      <c r="G114" s="200"/>
      <c r="H114" s="200"/>
      <c r="I114" s="200"/>
      <c r="J114" s="200"/>
      <c r="K114" s="200"/>
      <c r="L114" s="200"/>
      <c r="M114" s="200"/>
      <c r="N114" s="200"/>
      <c r="O114" s="200"/>
      <c r="P114" s="200"/>
    </row>
    <row r="115" spans="1:17" x14ac:dyDescent="0.15">
      <c r="B115" s="97"/>
      <c r="C115" s="196"/>
      <c r="D115" s="201" t="s">
        <v>764</v>
      </c>
      <c r="E115" s="200"/>
      <c r="F115" s="200"/>
      <c r="G115" s="200"/>
      <c r="H115" s="200"/>
      <c r="I115" s="200"/>
      <c r="J115" s="200"/>
      <c r="K115" s="200"/>
      <c r="L115" s="200"/>
      <c r="M115" s="200"/>
      <c r="N115" s="200"/>
      <c r="O115" s="200"/>
      <c r="P115" s="200"/>
    </row>
    <row r="116" spans="1:17" x14ac:dyDescent="0.15">
      <c r="B116" s="97"/>
      <c r="C116" s="97" t="s">
        <v>662</v>
      </c>
      <c r="D116" s="198" t="s">
        <v>765</v>
      </c>
      <c r="E116" s="200"/>
      <c r="F116" s="200"/>
      <c r="G116" s="200"/>
      <c r="H116" s="200"/>
      <c r="I116" s="200"/>
      <c r="J116" s="200"/>
      <c r="K116" s="200"/>
      <c r="L116" s="200"/>
      <c r="M116" s="200"/>
      <c r="N116" s="200"/>
      <c r="O116" s="200"/>
      <c r="P116" s="200"/>
    </row>
    <row r="117" spans="1:17" x14ac:dyDescent="0.15">
      <c r="B117" s="97"/>
      <c r="C117" s="97"/>
      <c r="D117" s="198" t="s">
        <v>766</v>
      </c>
      <c r="E117" s="200"/>
      <c r="F117" s="200"/>
      <c r="G117" s="200"/>
      <c r="H117" s="200"/>
      <c r="I117" s="200"/>
      <c r="J117" s="200"/>
      <c r="K117" s="200"/>
      <c r="L117" s="200"/>
      <c r="M117" s="200"/>
      <c r="N117" s="200"/>
      <c r="O117" s="200"/>
      <c r="P117" s="200"/>
    </row>
    <row r="118" spans="1:17" x14ac:dyDescent="0.15">
      <c r="P118" s="202" t="s">
        <v>4</v>
      </c>
    </row>
    <row r="119" spans="1:17" s="123" customFormat="1" ht="35.1" customHeight="1" x14ac:dyDescent="0.15">
      <c r="A119" s="338" t="s">
        <v>1210</v>
      </c>
      <c r="B119" s="338"/>
      <c r="C119" s="338"/>
      <c r="D119" s="338"/>
      <c r="E119" s="338"/>
      <c r="F119" s="338"/>
      <c r="G119" s="338"/>
      <c r="H119" s="338"/>
      <c r="I119" s="338"/>
      <c r="J119" s="338"/>
      <c r="K119" s="338"/>
      <c r="L119" s="338"/>
      <c r="M119" s="338"/>
      <c r="N119" s="338"/>
      <c r="O119" s="338"/>
      <c r="P119" s="338"/>
      <c r="Q119" s="338"/>
    </row>
    <row r="120" spans="1:17" ht="30.75" customHeight="1" x14ac:dyDescent="0.15">
      <c r="A120" s="338"/>
      <c r="B120" s="338"/>
      <c r="C120" s="338"/>
      <c r="D120" s="338"/>
      <c r="E120" s="338"/>
      <c r="F120" s="338"/>
      <c r="G120" s="338"/>
      <c r="H120" s="338"/>
      <c r="I120" s="338"/>
      <c r="J120" s="338"/>
      <c r="K120" s="338"/>
      <c r="L120" s="338"/>
      <c r="M120" s="338"/>
      <c r="N120" s="338"/>
      <c r="O120" s="338"/>
      <c r="P120" s="338"/>
      <c r="Q120" s="338"/>
    </row>
  </sheetData>
  <sheetProtection password="CC8A" sheet="1" selectLockedCells="1"/>
  <mergeCells count="195">
    <mergeCell ref="K68:P68"/>
    <mergeCell ref="B57:D57"/>
    <mergeCell ref="E57:J57"/>
    <mergeCell ref="K57:P57"/>
    <mergeCell ref="B58:D58"/>
    <mergeCell ref="E58:J58"/>
    <mergeCell ref="B63:D63"/>
    <mergeCell ref="E63:J63"/>
    <mergeCell ref="K63:P63"/>
    <mergeCell ref="B59:D59"/>
    <mergeCell ref="K58:P58"/>
    <mergeCell ref="E59:J59"/>
    <mergeCell ref="K59:P59"/>
    <mergeCell ref="K54:P54"/>
    <mergeCell ref="K52:P52"/>
    <mergeCell ref="K43:P43"/>
    <mergeCell ref="B36:D36"/>
    <mergeCell ref="E36:J36"/>
    <mergeCell ref="K36:P36"/>
    <mergeCell ref="B43:D43"/>
    <mergeCell ref="B66:D66"/>
    <mergeCell ref="E66:J66"/>
    <mergeCell ref="E55:P55"/>
    <mergeCell ref="B48:D48"/>
    <mergeCell ref="E48:J48"/>
    <mergeCell ref="B52:D52"/>
    <mergeCell ref="E52:J52"/>
    <mergeCell ref="E49:J49"/>
    <mergeCell ref="B51:D51"/>
    <mergeCell ref="E51:J51"/>
    <mergeCell ref="K51:P51"/>
    <mergeCell ref="B53:D53"/>
    <mergeCell ref="E53:J53"/>
    <mergeCell ref="K53:P53"/>
    <mergeCell ref="B54:D54"/>
    <mergeCell ref="E54:J54"/>
    <mergeCell ref="B55:D55"/>
    <mergeCell ref="K45:P45"/>
    <mergeCell ref="E27:J27"/>
    <mergeCell ref="K44:P44"/>
    <mergeCell ref="E42:J42"/>
    <mergeCell ref="K42:P42"/>
    <mergeCell ref="K32:P32"/>
    <mergeCell ref="E50:J50"/>
    <mergeCell ref="K50:P50"/>
    <mergeCell ref="E41:J41"/>
    <mergeCell ref="K41:P41"/>
    <mergeCell ref="K33:P33"/>
    <mergeCell ref="K48:P48"/>
    <mergeCell ref="K35:P35"/>
    <mergeCell ref="K34:P34"/>
    <mergeCell ref="K49:P49"/>
    <mergeCell ref="B77:D77"/>
    <mergeCell ref="B60:D60"/>
    <mergeCell ref="E60:J60"/>
    <mergeCell ref="K60:P60"/>
    <mergeCell ref="K67:P67"/>
    <mergeCell ref="K61:P61"/>
    <mergeCell ref="B61:D61"/>
    <mergeCell ref="E61:J61"/>
    <mergeCell ref="E77:J77"/>
    <mergeCell ref="K77:P77"/>
    <mergeCell ref="B70:D70"/>
    <mergeCell ref="K70:P70"/>
    <mergeCell ref="B69:D69"/>
    <mergeCell ref="E69:J69"/>
    <mergeCell ref="B76:D76"/>
    <mergeCell ref="E76:J76"/>
    <mergeCell ref="E68:J68"/>
    <mergeCell ref="K66:P66"/>
    <mergeCell ref="B68:D68"/>
    <mergeCell ref="B62:D62"/>
    <mergeCell ref="E62:J62"/>
    <mergeCell ref="K62:P62"/>
    <mergeCell ref="B67:D67"/>
    <mergeCell ref="E67:J67"/>
    <mergeCell ref="O2:P2"/>
    <mergeCell ref="B40:D40"/>
    <mergeCell ref="E40:J40"/>
    <mergeCell ref="K40:P40"/>
    <mergeCell ref="B13:D13"/>
    <mergeCell ref="E13:J13"/>
    <mergeCell ref="K13:P13"/>
    <mergeCell ref="B14:D14"/>
    <mergeCell ref="B39:D39"/>
    <mergeCell ref="E39:J39"/>
    <mergeCell ref="K39:P39"/>
    <mergeCell ref="B15:D15"/>
    <mergeCell ref="E15:J15"/>
    <mergeCell ref="K15:P15"/>
    <mergeCell ref="B16:D16"/>
    <mergeCell ref="A3:Q3"/>
    <mergeCell ref="K17:P17"/>
    <mergeCell ref="B18:D18"/>
    <mergeCell ref="B7:D7"/>
    <mergeCell ref="K31:P31"/>
    <mergeCell ref="B6:D6"/>
    <mergeCell ref="E22:J22"/>
    <mergeCell ref="E6:J6"/>
    <mergeCell ref="E7:J7"/>
    <mergeCell ref="B50:D50"/>
    <mergeCell ref="B49:D49"/>
    <mergeCell ref="E32:J32"/>
    <mergeCell ref="B45:D45"/>
    <mergeCell ref="B44:D44"/>
    <mergeCell ref="E44:J44"/>
    <mergeCell ref="E35:J35"/>
    <mergeCell ref="B35:D35"/>
    <mergeCell ref="E31:J31"/>
    <mergeCell ref="B34:D34"/>
    <mergeCell ref="E34:J34"/>
    <mergeCell ref="E43:J43"/>
    <mergeCell ref="B33:D33"/>
    <mergeCell ref="E33:J33"/>
    <mergeCell ref="B41:D41"/>
    <mergeCell ref="B42:D42"/>
    <mergeCell ref="E45:J45"/>
    <mergeCell ref="E26:J26"/>
    <mergeCell ref="E18:J18"/>
    <mergeCell ref="K18:P18"/>
    <mergeCell ref="B22:D22"/>
    <mergeCell ref="B24:D24"/>
    <mergeCell ref="B32:D32"/>
    <mergeCell ref="B30:D30"/>
    <mergeCell ref="B31:D31"/>
    <mergeCell ref="E30:J30"/>
    <mergeCell ref="K30:P30"/>
    <mergeCell ref="K27:P27"/>
    <mergeCell ref="E25:J25"/>
    <mergeCell ref="K25:P25"/>
    <mergeCell ref="K24:P24"/>
    <mergeCell ref="K26:P26"/>
    <mergeCell ref="B25:D25"/>
    <mergeCell ref="B23:D23"/>
    <mergeCell ref="B26:D26"/>
    <mergeCell ref="E23:J23"/>
    <mergeCell ref="E24:J24"/>
    <mergeCell ref="K23:P23"/>
    <mergeCell ref="B27:D27"/>
    <mergeCell ref="B8:D9"/>
    <mergeCell ref="K8:K9"/>
    <mergeCell ref="E8:J8"/>
    <mergeCell ref="K22:P22"/>
    <mergeCell ref="E16:J16"/>
    <mergeCell ref="K16:P16"/>
    <mergeCell ref="E12:J12"/>
    <mergeCell ref="K12:P12"/>
    <mergeCell ref="K21:P21"/>
    <mergeCell ref="B12:D12"/>
    <mergeCell ref="B21:D21"/>
    <mergeCell ref="B17:D17"/>
    <mergeCell ref="K14:P14"/>
    <mergeCell ref="E14:J14"/>
    <mergeCell ref="E21:J21"/>
    <mergeCell ref="E17:J17"/>
    <mergeCell ref="E88:J88"/>
    <mergeCell ref="B81:D81"/>
    <mergeCell ref="E81:J81"/>
    <mergeCell ref="B89:D89"/>
    <mergeCell ref="E85:J85"/>
    <mergeCell ref="B85:D85"/>
    <mergeCell ref="B90:D90"/>
    <mergeCell ref="E90:J90"/>
    <mergeCell ref="B91:D91"/>
    <mergeCell ref="E91:J91"/>
    <mergeCell ref="E89:J89"/>
    <mergeCell ref="B86:D86"/>
    <mergeCell ref="E87:J87"/>
    <mergeCell ref="B82:D82"/>
    <mergeCell ref="E82:J82"/>
    <mergeCell ref="B87:D87"/>
    <mergeCell ref="A119:Q120"/>
    <mergeCell ref="K82:P82"/>
    <mergeCell ref="E86:J86"/>
    <mergeCell ref="K69:P69"/>
    <mergeCell ref="K71:P71"/>
    <mergeCell ref="K79:P79"/>
    <mergeCell ref="K78:P78"/>
    <mergeCell ref="B71:D71"/>
    <mergeCell ref="B79:D79"/>
    <mergeCell ref="E79:J79"/>
    <mergeCell ref="B78:D78"/>
    <mergeCell ref="E78:J78"/>
    <mergeCell ref="K80:P80"/>
    <mergeCell ref="E70:J71"/>
    <mergeCell ref="K81:P81"/>
    <mergeCell ref="B80:D80"/>
    <mergeCell ref="E80:J80"/>
    <mergeCell ref="B75:D75"/>
    <mergeCell ref="E75:J75"/>
    <mergeCell ref="K75:P75"/>
    <mergeCell ref="K76:P76"/>
    <mergeCell ref="B92:D92"/>
    <mergeCell ref="E92:J92"/>
    <mergeCell ref="B88:D88"/>
  </mergeCells>
  <phoneticPr fontId="4"/>
  <conditionalFormatting sqref="E7:J7">
    <cfRule type="expression" dxfId="454" priority="26">
      <formula>ISBLANK($E$7)</formula>
    </cfRule>
  </conditionalFormatting>
  <conditionalFormatting sqref="E9 G9 I9">
    <cfRule type="expression" dxfId="453" priority="17">
      <formula>OR($E7="",AND($E$7="変更",$E$8=""),AND($E$7="変更",$E$8="速やかに適用する"))</formula>
    </cfRule>
    <cfRule type="expression" dxfId="452" priority="19">
      <formula>OR(AND($E7="新規",ISBLANK(E9)),AND($E$8="適用開始日を指定する",ISBLANK(E9)))</formula>
    </cfRule>
  </conditionalFormatting>
  <conditionalFormatting sqref="F9 H9 J9">
    <cfRule type="expression" dxfId="451" priority="18">
      <formula>OR($E7="新規",AND($E7="変更",$E$8="適用開始日を指定する"))</formula>
    </cfRule>
  </conditionalFormatting>
  <conditionalFormatting sqref="E8:J8">
    <cfRule type="expression" dxfId="450" priority="14">
      <formula>NOT($E7="変更")</formula>
    </cfRule>
    <cfRule type="expression" dxfId="449" priority="16">
      <formula>ISBLANK($E$8)</formula>
    </cfRule>
  </conditionalFormatting>
  <conditionalFormatting sqref="E13:J18">
    <cfRule type="expression" dxfId="448" priority="346">
      <formula>NOT(OR(AND($E$13="",$E$14="",$E$15="",$E$16="",$E$17="",$E$18=""),AND($E$13&lt;&gt;"",$E$14&lt;&gt;"",$E$15&lt;&gt;"",$E$16&lt;&gt;"",$E$17&lt;&gt;"",$E$18&lt;&gt;"")))</formula>
    </cfRule>
  </conditionalFormatting>
  <conditionalFormatting sqref="K13:P18">
    <cfRule type="expression" dxfId="447" priority="348">
      <formula>NOT(OR(AND($K$13="",$K$14="",$K$15="",$K$16="",$K$17="",$K$18=""),AND($K$13&lt;&gt;"",$K$14&lt;&gt;"",$K$15&lt;&gt;"",$K$16&lt;&gt;"",$K$17&lt;&gt;"",$K$18&lt;&gt;"")))</formula>
    </cfRule>
  </conditionalFormatting>
  <conditionalFormatting sqref="E22:J27">
    <cfRule type="expression" dxfId="446" priority="11">
      <formula>NOT(OR(AND($E$22="",$E$23="",$E$24="",$E$25="",$E$26="",$E$27=""),AND($E$22&lt;&gt;"",$E$23&lt;&gt;"",$E$24&lt;&gt;"",$E$25&lt;&gt;"",$E$26&lt;&gt;"",$E$27&lt;&gt;"")))</formula>
    </cfRule>
  </conditionalFormatting>
  <conditionalFormatting sqref="K22:P27">
    <cfRule type="expression" dxfId="445" priority="12">
      <formula>NOT(OR(AND($K$22="",$K$23="",$K$24="",$K$25="",$K$26="",$K$27=""),AND($K$22&lt;&gt;"",$K$23&lt;&gt;"",$K$24&lt;&gt;"",$K$25&lt;&gt;"",$K$26&lt;&gt;"",$K$27&lt;&gt;"")))</formula>
    </cfRule>
  </conditionalFormatting>
  <conditionalFormatting sqref="E31:J36">
    <cfRule type="expression" dxfId="444" priority="9">
      <formula>NOT(OR(AND($E$31="",$E$32="",$E$33="",$E$34="",$E$35="",$E$36=""),AND($E$31&lt;&gt;"",$E$32&lt;&gt;"",$E$33&lt;&gt;"",$E$34&lt;&gt;"",$E$35&lt;&gt;"",$E$36&lt;&gt;"")))</formula>
    </cfRule>
  </conditionalFormatting>
  <conditionalFormatting sqref="K31:P36">
    <cfRule type="expression" dxfId="443" priority="10">
      <formula>NOT(OR(AND($K$31="",$K$32="",$K$33="",$K$34="",$K$35="",$K$36=""),AND($K$31&lt;&gt;"",$K$32&lt;&gt;"",$K$33&lt;&gt;"",$K$34&lt;&gt;"",$K$35&lt;&gt;"",$K$36&lt;&gt;"")))</formula>
    </cfRule>
  </conditionalFormatting>
  <conditionalFormatting sqref="E40:J45">
    <cfRule type="expression" dxfId="442" priority="7">
      <formula>NOT(OR(AND($E$40="",$E$41="",$E$42="",$E$43="",$E$44="",$E$45=""),AND($E$40&lt;&gt;"",$E$41&lt;&gt;"",$E$42&lt;&gt;"",$E$43&lt;&gt;"",$E$44&lt;&gt;"",$E$45&lt;&gt;"")))</formula>
    </cfRule>
  </conditionalFormatting>
  <conditionalFormatting sqref="K40:P45">
    <cfRule type="expression" dxfId="441" priority="8">
      <formula>NOT(OR(AND($K$40="",$K$41="",$K$42="",$K$43="",$K$44="",$K$45=""),AND($K$40&lt;&gt;"",$K$41&lt;&gt;"",$K$42&lt;&gt;"",$K$43&lt;&gt;"",$K$44&lt;&gt;"",$K$45&lt;&gt;"")))</formula>
    </cfRule>
  </conditionalFormatting>
  <conditionalFormatting sqref="E49:J54">
    <cfRule type="expression" dxfId="440" priority="5">
      <formula>NOT(OR(AND($E$49="",$E$50="",$E$51="",$E$52="",$E$53="",$E$54=""),AND($E$49&lt;&gt;"",$E$50&lt;&gt;"",$E$51&lt;&gt;"",$E$52&lt;&gt;"",$E$53&lt;&gt;"",$E$54&lt;&gt;"")))</formula>
    </cfRule>
  </conditionalFormatting>
  <conditionalFormatting sqref="K49:P54">
    <cfRule type="expression" dxfId="439" priority="6">
      <formula>NOT(OR(AND($K$49="",$K$50="",$K$51="",$K$52="",$K$53="",$K$54=""),AND($K$49&lt;&gt;"",$K$50&lt;&gt;"",$K$51&lt;&gt;"",$K$52&lt;&gt;"",$K$53&lt;&gt;"",$K$54&lt;&gt;"")))</formula>
    </cfRule>
  </conditionalFormatting>
  <conditionalFormatting sqref="K67:P67 K69:P71">
    <cfRule type="expression" dxfId="438" priority="408">
      <formula>NOT(OR(AND($K$67="",$K$69="",$K$70="",$K$71=""),AND($K$67&lt;&gt;"",$K$69&lt;&gt;"",$K$70&lt;&gt;"",$K$71&lt;&gt;"")))</formula>
    </cfRule>
  </conditionalFormatting>
  <conditionalFormatting sqref="E76:J81">
    <cfRule type="expression" dxfId="437" priority="412">
      <formula>NOT(OR(AND($E$76="",$E$77="",$E$78="",$E$79="",$E$80="",$E$81=""),AND($E$76&lt;&gt;"",$E$77&lt;&gt;"",$E$78&lt;&gt;"",$E$79&lt;&gt;"",$E$80&lt;&gt;"",$E$81&lt;&gt;"")))</formula>
    </cfRule>
  </conditionalFormatting>
  <conditionalFormatting sqref="K76:P81">
    <cfRule type="expression" dxfId="436" priority="414">
      <formula>NOT(OR(AND($K$76="",$K$77="",$K$78="",$K$79="",$K$80="",$K$81=""),AND($K$76&lt;&gt;"",$K$77&lt;&gt;"",$K$78&lt;&gt;"",$K$79&lt;&gt;"",$K$80&lt;&gt;"",$K$81&lt;&gt;"")))</formula>
    </cfRule>
  </conditionalFormatting>
  <conditionalFormatting sqref="E86:J91">
    <cfRule type="expression" dxfId="435" priority="415">
      <formula>NOT(OR(AND($E$86="",$E$87="",$E$88="",$E$89="",$E$90="",$E$91=""),AND($E$86&lt;&gt;"",$E$87&lt;&gt;"",$E$88&lt;&gt;"",$E$89&lt;&gt;"",$E$90&lt;&gt;"",$E$91&lt;&gt;"")))</formula>
    </cfRule>
  </conditionalFormatting>
  <conditionalFormatting sqref="E58:J63">
    <cfRule type="expression" dxfId="434" priority="3">
      <formula>NOT(OR(AND($E$58="",$E$59="",$E$60="",$E$61="",$E$62="",$E$63=""),AND($E$58&lt;&gt;"",$E$59&lt;&gt;"",$E$60&lt;&gt;"",$E$61&lt;&gt;"",$E$62&lt;&gt;"",$E$63&lt;&gt;"")))</formula>
    </cfRule>
  </conditionalFormatting>
  <conditionalFormatting sqref="K58:P63">
    <cfRule type="expression" dxfId="433" priority="4">
      <formula>NOT(OR(AND($K$58="",$K$59="",$K$60="",$K$61="",$K$62="",$K$63=""),AND($K$58&lt;&gt;"",$K$59&lt;&gt;"",$K$60&lt;&gt;"",$K$61&lt;&gt;"",$K$62&lt;&gt;"",$K$63&lt;&gt;"")))</formula>
    </cfRule>
  </conditionalFormatting>
  <conditionalFormatting sqref="E67:J69">
    <cfRule type="expression" dxfId="432" priority="2">
      <formula>NOT(OR(AND($E$67="",$E$68="",$E$69=""),AND($E$67&lt;&gt;"",$E$68&lt;&gt;"",$E$69&lt;&gt;"")))</formula>
    </cfRule>
  </conditionalFormatting>
  <dataValidations count="8">
    <dataValidation type="list" allowBlank="1" showInputMessage="1" showErrorMessage="1" sqref="E7">
      <formula1>"新規,変更"</formula1>
    </dataValidation>
    <dataValidation type="list" allowBlank="1" showInputMessage="1" showErrorMessage="1" sqref="E82:P82 E92:J92">
      <formula1>"ー,○"</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imeMode="disabled" allowBlank="1" showInputMessage="1" showErrorMessage="1" errorTitle="形式エラー" error="半角数字及びハイフンで、_x000a_***-****形式でご記入ください。" sqref="E17:P17 E90:J90 E26:P26 E35:P35 E44:P44 E53:P53 K70:P70 E80:P80 E62:P62">
      <formula1>AND(MID(E17,4,1)="-",LEN(E17)=8)</formula1>
    </dataValidation>
    <dataValidation type="custom" imeMode="disabled" allowBlank="1" showInputMessage="1" showErrorMessage="1" errorTitle="形式エラー" error="半角でご記入ください。" sqref="E15:P16 E88:J89 E24:P25 E33:P34 E42:P43 E51:P52 E60:P61 E78:P79 E69:P69">
      <formula1>LEN(E15)=LENB(E15)</formula1>
    </dataValidation>
  </dataValidations>
  <hyperlinks>
    <hyperlink ref="O2" location="表紙!A1" display="表紙!A1"/>
  </hyperlinks>
  <pageMargins left="0.7" right="0.7" top="0.75" bottom="0.75" header="0.3" footer="0.3"/>
  <pageSetup paperSize="9" scale="61" fitToHeight="0" orientation="portrait" r:id="rId1"/>
  <headerFooter alignWithMargins="0"/>
  <rowBreaks count="1" manualBreakCount="1">
    <brk id="5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80"/>
  <sheetViews>
    <sheetView showGridLines="0" showRowColHeaders="0" showRuler="0" view="pageLayout" zoomScaleNormal="100" zoomScaleSheetLayoutView="100" workbookViewId="0">
      <selection activeCell="H7" sqref="H7:X7"/>
    </sheetView>
  </sheetViews>
  <sheetFormatPr defaultColWidth="9" defaultRowHeight="16.5" x14ac:dyDescent="0.15"/>
  <cols>
    <col min="1" max="1" width="1.375" style="208" customWidth="1"/>
    <col min="2" max="2" width="3.75" style="208" customWidth="1"/>
    <col min="3" max="6" width="4.375" style="208" customWidth="1"/>
    <col min="7" max="9" width="3.625" style="208" customWidth="1"/>
    <col min="10" max="10" width="4.625" style="208" customWidth="1"/>
    <col min="11" max="19" width="3.625" style="208" customWidth="1"/>
    <col min="20" max="55" width="3.5" style="208" customWidth="1"/>
    <col min="56" max="16384" width="9" style="208"/>
  </cols>
  <sheetData>
    <row r="1" spans="2:31" ht="19.5" customHeight="1" x14ac:dyDescent="0.15"/>
    <row r="2" spans="2:31" ht="19.5" customHeight="1" x14ac:dyDescent="0.35">
      <c r="Z2" s="408" t="s">
        <v>16</v>
      </c>
      <c r="AA2" s="408"/>
      <c r="AB2" s="408"/>
      <c r="AC2" s="408"/>
    </row>
    <row r="3" spans="2:31" ht="19.5" customHeight="1" x14ac:dyDescent="0.15">
      <c r="B3" s="409" t="s">
        <v>709</v>
      </c>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row>
    <row r="4" spans="2:31" ht="19.5" customHeight="1" x14ac:dyDescent="0.15"/>
    <row r="5" spans="2:31" s="210" customFormat="1" ht="19.5" customHeight="1" x14ac:dyDescent="0.15">
      <c r="B5" s="209" t="s">
        <v>992</v>
      </c>
      <c r="C5" s="210" t="s">
        <v>993</v>
      </c>
    </row>
    <row r="6" spans="2:31" s="210" customFormat="1" ht="19.5" customHeight="1" x14ac:dyDescent="0.15">
      <c r="C6" s="361" t="s">
        <v>994</v>
      </c>
      <c r="D6" s="361"/>
      <c r="E6" s="361"/>
      <c r="F6" s="361"/>
      <c r="G6" s="361"/>
      <c r="H6" s="361" t="s">
        <v>995</v>
      </c>
      <c r="I6" s="361"/>
      <c r="J6" s="361"/>
      <c r="K6" s="361"/>
      <c r="L6" s="361"/>
      <c r="M6" s="361"/>
      <c r="N6" s="361"/>
      <c r="O6" s="361"/>
      <c r="P6" s="361"/>
      <c r="Q6" s="361"/>
      <c r="R6" s="361"/>
      <c r="S6" s="361"/>
      <c r="T6" s="361"/>
      <c r="U6" s="361"/>
      <c r="V6" s="361"/>
      <c r="W6" s="361"/>
      <c r="X6" s="361"/>
      <c r="Y6" s="361" t="s">
        <v>98</v>
      </c>
      <c r="Z6" s="361"/>
      <c r="AA6" s="361"/>
    </row>
    <row r="7" spans="2:31" s="210" customFormat="1" ht="19.5" customHeight="1" x14ac:dyDescent="0.15">
      <c r="C7" s="361" t="s">
        <v>713</v>
      </c>
      <c r="D7" s="361"/>
      <c r="E7" s="361"/>
      <c r="F7" s="361"/>
      <c r="G7" s="361"/>
      <c r="H7" s="411"/>
      <c r="I7" s="411"/>
      <c r="J7" s="411"/>
      <c r="K7" s="411"/>
      <c r="L7" s="411"/>
      <c r="M7" s="411"/>
      <c r="N7" s="411"/>
      <c r="O7" s="411"/>
      <c r="P7" s="411"/>
      <c r="Q7" s="411"/>
      <c r="R7" s="411"/>
      <c r="S7" s="411"/>
      <c r="T7" s="411"/>
      <c r="U7" s="411"/>
      <c r="V7" s="411"/>
      <c r="W7" s="411"/>
      <c r="X7" s="411"/>
      <c r="Y7" s="361" t="s">
        <v>100</v>
      </c>
      <c r="Z7" s="361"/>
      <c r="AA7" s="361"/>
    </row>
    <row r="8" spans="2:31" s="210" customFormat="1" ht="19.5" customHeight="1" x14ac:dyDescent="0.15">
      <c r="C8" s="362" t="s">
        <v>996</v>
      </c>
      <c r="D8" s="363"/>
      <c r="E8" s="363"/>
      <c r="F8" s="363"/>
      <c r="G8" s="364"/>
      <c r="H8" s="402"/>
      <c r="I8" s="403"/>
      <c r="J8" s="403"/>
      <c r="K8" s="403"/>
      <c r="L8" s="403"/>
      <c r="M8" s="403"/>
      <c r="N8" s="403"/>
      <c r="O8" s="403"/>
      <c r="P8" s="403"/>
      <c r="Q8" s="403"/>
      <c r="R8" s="403"/>
      <c r="S8" s="403"/>
      <c r="T8" s="403"/>
      <c r="U8" s="403"/>
      <c r="V8" s="403"/>
      <c r="W8" s="403"/>
      <c r="X8" s="404"/>
      <c r="Y8" s="362" t="s">
        <v>151</v>
      </c>
      <c r="Z8" s="363"/>
      <c r="AA8" s="364"/>
    </row>
    <row r="9" spans="2:31" s="210" customFormat="1" ht="19.5" customHeight="1" x14ac:dyDescent="0.15">
      <c r="C9" s="365"/>
      <c r="D9" s="366"/>
      <c r="E9" s="366"/>
      <c r="F9" s="366"/>
      <c r="G9" s="367"/>
      <c r="H9" s="403"/>
      <c r="I9" s="403"/>
      <c r="J9" s="403"/>
      <c r="K9" s="403"/>
      <c r="L9" s="403"/>
      <c r="M9" s="399" t="s">
        <v>126</v>
      </c>
      <c r="N9" s="399"/>
      <c r="O9" s="403"/>
      <c r="P9" s="403"/>
      <c r="Q9" s="403"/>
      <c r="R9" s="399" t="s">
        <v>33</v>
      </c>
      <c r="S9" s="399"/>
      <c r="T9" s="403"/>
      <c r="U9" s="403"/>
      <c r="V9" s="403"/>
      <c r="W9" s="399" t="s">
        <v>124</v>
      </c>
      <c r="X9" s="400"/>
      <c r="Y9" s="365"/>
      <c r="Z9" s="366"/>
      <c r="AA9" s="367"/>
    </row>
    <row r="10" spans="2:31" s="210" customFormat="1" ht="19.5" customHeight="1" x14ac:dyDescent="0.15">
      <c r="C10" s="361" t="s">
        <v>997</v>
      </c>
      <c r="D10" s="361"/>
      <c r="E10" s="361"/>
      <c r="F10" s="361"/>
      <c r="G10" s="361"/>
      <c r="H10" s="401"/>
      <c r="I10" s="401"/>
      <c r="J10" s="401"/>
      <c r="K10" s="401"/>
      <c r="L10" s="401"/>
      <c r="M10" s="401"/>
      <c r="N10" s="401"/>
      <c r="O10" s="401"/>
      <c r="P10" s="401"/>
      <c r="Q10" s="401"/>
      <c r="R10" s="401"/>
      <c r="S10" s="401"/>
      <c r="T10" s="401"/>
      <c r="U10" s="401"/>
      <c r="V10" s="401"/>
      <c r="W10" s="401"/>
      <c r="X10" s="401"/>
      <c r="Y10" s="361" t="s">
        <v>998</v>
      </c>
      <c r="Z10" s="361"/>
      <c r="AA10" s="361"/>
    </row>
    <row r="11" spans="2:31" s="210" customFormat="1" ht="19.5" customHeight="1" x14ac:dyDescent="0.15">
      <c r="B11" s="210" t="s">
        <v>999</v>
      </c>
    </row>
    <row r="12" spans="2:31" s="210" customFormat="1" ht="19.5" customHeight="1" x14ac:dyDescent="0.15">
      <c r="C12" s="402"/>
      <c r="D12" s="403"/>
      <c r="E12" s="403"/>
      <c r="F12" s="404"/>
      <c r="G12" s="405" t="s">
        <v>1000</v>
      </c>
      <c r="H12" s="406"/>
      <c r="I12" s="406"/>
      <c r="J12" s="406"/>
      <c r="K12" s="407"/>
    </row>
    <row r="13" spans="2:31" s="210" customFormat="1" ht="19.5" customHeight="1" x14ac:dyDescent="0.15">
      <c r="C13" s="402"/>
      <c r="D13" s="403"/>
      <c r="E13" s="403"/>
      <c r="F13" s="404"/>
      <c r="G13" s="405" t="s">
        <v>1001</v>
      </c>
      <c r="H13" s="406"/>
      <c r="I13" s="406"/>
      <c r="J13" s="406"/>
      <c r="K13" s="407"/>
    </row>
    <row r="14" spans="2:31" s="210" customFormat="1" ht="19.5" customHeight="1" x14ac:dyDescent="0.15"/>
    <row r="15" spans="2:31" s="210" customFormat="1" ht="19.5" customHeight="1" x14ac:dyDescent="0.15">
      <c r="B15" s="398" t="s">
        <v>1002</v>
      </c>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row>
    <row r="16" spans="2:31" s="210" customFormat="1" ht="31.5" customHeight="1" x14ac:dyDescent="0.15">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row>
    <row r="17" spans="2:31" s="210" customFormat="1" ht="19.5" customHeight="1" x14ac:dyDescent="0.15">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row>
    <row r="18" spans="2:31" s="210" customFormat="1" ht="19.5" customHeight="1" x14ac:dyDescent="0.15">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row>
    <row r="19" spans="2:31" s="210" customFormat="1" ht="19.5" customHeight="1" x14ac:dyDescent="0.15">
      <c r="B19" s="209" t="s">
        <v>1003</v>
      </c>
      <c r="C19" s="212" t="s">
        <v>1004</v>
      </c>
      <c r="D19" s="213"/>
      <c r="E19" s="213"/>
      <c r="F19" s="213"/>
      <c r="G19" s="213"/>
      <c r="H19" s="213"/>
      <c r="I19" s="213"/>
      <c r="J19" s="182"/>
      <c r="K19" s="182"/>
      <c r="L19" s="182"/>
      <c r="M19" s="182"/>
      <c r="N19" s="214"/>
      <c r="O19" s="214"/>
      <c r="P19" s="215"/>
      <c r="Q19" s="215"/>
      <c r="R19" s="215"/>
      <c r="S19" s="215"/>
      <c r="T19" s="215"/>
      <c r="U19" s="215"/>
      <c r="V19" s="215"/>
      <c r="W19" s="215"/>
      <c r="X19" s="215"/>
      <c r="Y19" s="215"/>
      <c r="Z19" s="215"/>
      <c r="AA19" s="215"/>
      <c r="AB19" s="215"/>
      <c r="AC19" s="215"/>
      <c r="AD19" s="215"/>
      <c r="AE19" s="215"/>
    </row>
    <row r="20" spans="2:31" s="210" customFormat="1" ht="19.5" customHeight="1" x14ac:dyDescent="0.15">
      <c r="B20" s="209"/>
      <c r="C20" s="344" t="s">
        <v>21</v>
      </c>
      <c r="D20" s="345"/>
      <c r="E20" s="345"/>
      <c r="F20" s="346"/>
      <c r="G20" s="344" t="s">
        <v>26</v>
      </c>
      <c r="H20" s="345"/>
      <c r="I20" s="345"/>
      <c r="J20" s="345"/>
      <c r="K20" s="345"/>
      <c r="L20" s="345"/>
      <c r="M20" s="345"/>
      <c r="N20" s="346"/>
      <c r="O20" s="344" t="s">
        <v>1005</v>
      </c>
      <c r="P20" s="345"/>
      <c r="Q20" s="345"/>
      <c r="R20" s="345"/>
      <c r="S20" s="345"/>
      <c r="T20" s="345"/>
      <c r="U20" s="345"/>
      <c r="V20" s="346"/>
      <c r="W20" s="344" t="s">
        <v>1005</v>
      </c>
      <c r="X20" s="345"/>
      <c r="Y20" s="345"/>
      <c r="Z20" s="345"/>
      <c r="AA20" s="345"/>
      <c r="AB20" s="345"/>
      <c r="AC20" s="345"/>
      <c r="AD20" s="346"/>
      <c r="AE20" s="216"/>
    </row>
    <row r="21" spans="2:31" s="210" customFormat="1" ht="19.5" customHeight="1" x14ac:dyDescent="0.15">
      <c r="C21" s="344" t="s">
        <v>27</v>
      </c>
      <c r="D21" s="345"/>
      <c r="E21" s="345"/>
      <c r="F21" s="346"/>
      <c r="G21" s="389"/>
      <c r="H21" s="390"/>
      <c r="I21" s="390"/>
      <c r="J21" s="390"/>
      <c r="K21" s="390"/>
      <c r="L21" s="390"/>
      <c r="M21" s="390"/>
      <c r="N21" s="391"/>
      <c r="O21" s="389"/>
      <c r="P21" s="390"/>
      <c r="Q21" s="390"/>
      <c r="R21" s="390"/>
      <c r="S21" s="390"/>
      <c r="T21" s="390"/>
      <c r="U21" s="390"/>
      <c r="V21" s="391"/>
      <c r="W21" s="389"/>
      <c r="X21" s="390"/>
      <c r="Y21" s="390"/>
      <c r="Z21" s="390"/>
      <c r="AA21" s="390"/>
      <c r="AB21" s="390"/>
      <c r="AC21" s="390"/>
      <c r="AD21" s="391"/>
      <c r="AE21" s="124"/>
    </row>
    <row r="22" spans="2:31" s="210" customFormat="1" ht="19.5" customHeight="1" x14ac:dyDescent="0.15">
      <c r="C22" s="344" t="s">
        <v>1006</v>
      </c>
      <c r="D22" s="345"/>
      <c r="E22" s="345"/>
      <c r="F22" s="346"/>
      <c r="G22" s="389"/>
      <c r="H22" s="390"/>
      <c r="I22" s="390"/>
      <c r="J22" s="390"/>
      <c r="K22" s="390"/>
      <c r="L22" s="390"/>
      <c r="M22" s="390"/>
      <c r="N22" s="391"/>
      <c r="O22" s="389"/>
      <c r="P22" s="390"/>
      <c r="Q22" s="390"/>
      <c r="R22" s="390"/>
      <c r="S22" s="390"/>
      <c r="T22" s="390"/>
      <c r="U22" s="390"/>
      <c r="V22" s="391"/>
      <c r="W22" s="389"/>
      <c r="X22" s="390"/>
      <c r="Y22" s="390"/>
      <c r="Z22" s="390"/>
      <c r="AA22" s="390"/>
      <c r="AB22" s="390"/>
      <c r="AC22" s="390"/>
      <c r="AD22" s="391"/>
      <c r="AE22" s="124"/>
    </row>
    <row r="23" spans="2:31" s="210" customFormat="1" ht="19.5" customHeight="1" x14ac:dyDescent="0.15">
      <c r="C23" s="344" t="s">
        <v>1007</v>
      </c>
      <c r="D23" s="345"/>
      <c r="E23" s="345"/>
      <c r="F23" s="346"/>
      <c r="G23" s="389"/>
      <c r="H23" s="390"/>
      <c r="I23" s="390"/>
      <c r="J23" s="390"/>
      <c r="K23" s="390"/>
      <c r="L23" s="390"/>
      <c r="M23" s="390"/>
      <c r="N23" s="391"/>
      <c r="O23" s="389"/>
      <c r="P23" s="390"/>
      <c r="Q23" s="390"/>
      <c r="R23" s="390"/>
      <c r="S23" s="390"/>
      <c r="T23" s="390"/>
      <c r="U23" s="390"/>
      <c r="V23" s="391"/>
      <c r="W23" s="389"/>
      <c r="X23" s="390"/>
      <c r="Y23" s="390"/>
      <c r="Z23" s="390"/>
      <c r="AA23" s="390"/>
      <c r="AB23" s="390"/>
      <c r="AC23" s="390"/>
      <c r="AD23" s="391"/>
      <c r="AE23" s="124"/>
    </row>
    <row r="24" spans="2:31" s="210" customFormat="1" ht="19.5" customHeight="1" x14ac:dyDescent="0.15">
      <c r="C24" s="344" t="s">
        <v>1008</v>
      </c>
      <c r="D24" s="345"/>
      <c r="E24" s="345"/>
      <c r="F24" s="346"/>
      <c r="G24" s="389"/>
      <c r="H24" s="390"/>
      <c r="I24" s="390"/>
      <c r="J24" s="390"/>
      <c r="K24" s="390"/>
      <c r="L24" s="390"/>
      <c r="M24" s="390"/>
      <c r="N24" s="391"/>
      <c r="O24" s="389"/>
      <c r="P24" s="390"/>
      <c r="Q24" s="390"/>
      <c r="R24" s="390"/>
      <c r="S24" s="390"/>
      <c r="T24" s="390"/>
      <c r="U24" s="390"/>
      <c r="V24" s="391"/>
      <c r="W24" s="389"/>
      <c r="X24" s="390"/>
      <c r="Y24" s="390"/>
      <c r="Z24" s="390"/>
      <c r="AA24" s="390"/>
      <c r="AB24" s="390"/>
      <c r="AC24" s="390"/>
      <c r="AD24" s="391"/>
      <c r="AE24" s="124"/>
    </row>
    <row r="25" spans="2:31" s="210" customFormat="1" ht="19.5" customHeight="1" x14ac:dyDescent="0.15">
      <c r="C25" s="344" t="s">
        <v>1009</v>
      </c>
      <c r="D25" s="345"/>
      <c r="E25" s="345"/>
      <c r="F25" s="346"/>
      <c r="G25" s="389"/>
      <c r="H25" s="390"/>
      <c r="I25" s="390"/>
      <c r="J25" s="390"/>
      <c r="K25" s="390"/>
      <c r="L25" s="390"/>
      <c r="M25" s="390"/>
      <c r="N25" s="391"/>
      <c r="O25" s="389"/>
      <c r="P25" s="390"/>
      <c r="Q25" s="390"/>
      <c r="R25" s="390"/>
      <c r="S25" s="390"/>
      <c r="T25" s="390"/>
      <c r="U25" s="390"/>
      <c r="V25" s="391"/>
      <c r="W25" s="389"/>
      <c r="X25" s="390"/>
      <c r="Y25" s="390"/>
      <c r="Z25" s="390"/>
      <c r="AA25" s="390"/>
      <c r="AB25" s="390"/>
      <c r="AC25" s="390"/>
      <c r="AD25" s="391"/>
      <c r="AE25" s="124"/>
    </row>
    <row r="26" spans="2:31" s="210" customFormat="1" ht="19.5" hidden="1" customHeight="1" x14ac:dyDescent="0.15">
      <c r="C26" s="344" t="s">
        <v>1010</v>
      </c>
      <c r="D26" s="345"/>
      <c r="E26" s="345"/>
      <c r="F26" s="346"/>
      <c r="G26" s="389"/>
      <c r="H26" s="390"/>
      <c r="I26" s="390"/>
      <c r="J26" s="390"/>
      <c r="K26" s="390"/>
      <c r="L26" s="390"/>
      <c r="M26" s="390"/>
      <c r="N26" s="391"/>
      <c r="O26" s="389"/>
      <c r="P26" s="390"/>
      <c r="Q26" s="390"/>
      <c r="R26" s="390"/>
      <c r="S26" s="390"/>
      <c r="T26" s="390"/>
      <c r="U26" s="390"/>
      <c r="V26" s="391"/>
      <c r="W26" s="389"/>
      <c r="X26" s="390"/>
      <c r="Y26" s="390"/>
      <c r="Z26" s="390"/>
      <c r="AA26" s="390"/>
      <c r="AB26" s="390"/>
      <c r="AC26" s="390"/>
      <c r="AD26" s="391"/>
      <c r="AE26" s="124"/>
    </row>
    <row r="27" spans="2:31" s="210" customFormat="1" ht="19.5" customHeight="1" x14ac:dyDescent="0.15">
      <c r="C27" s="344" t="s">
        <v>1011</v>
      </c>
      <c r="D27" s="345"/>
      <c r="E27" s="345"/>
      <c r="F27" s="346"/>
      <c r="G27" s="389"/>
      <c r="H27" s="390"/>
      <c r="I27" s="390"/>
      <c r="J27" s="390"/>
      <c r="K27" s="390"/>
      <c r="L27" s="390"/>
      <c r="M27" s="390"/>
      <c r="N27" s="391"/>
      <c r="O27" s="389"/>
      <c r="P27" s="390"/>
      <c r="Q27" s="390"/>
      <c r="R27" s="390"/>
      <c r="S27" s="390"/>
      <c r="T27" s="390"/>
      <c r="U27" s="390"/>
      <c r="V27" s="391"/>
      <c r="W27" s="389"/>
      <c r="X27" s="390"/>
      <c r="Y27" s="390"/>
      <c r="Z27" s="390"/>
      <c r="AA27" s="390"/>
      <c r="AB27" s="390"/>
      <c r="AC27" s="390"/>
      <c r="AD27" s="391"/>
      <c r="AE27" s="124"/>
    </row>
    <row r="28" spans="2:31" s="210" customFormat="1" ht="19.5" customHeight="1" x14ac:dyDescent="0.15">
      <c r="C28" s="344" t="s">
        <v>3</v>
      </c>
      <c r="D28" s="345"/>
      <c r="E28" s="345"/>
      <c r="F28" s="346"/>
      <c r="G28" s="389"/>
      <c r="H28" s="390"/>
      <c r="I28" s="390"/>
      <c r="J28" s="390"/>
      <c r="K28" s="390"/>
      <c r="L28" s="390"/>
      <c r="M28" s="390"/>
      <c r="N28" s="391"/>
      <c r="O28" s="389"/>
      <c r="P28" s="390"/>
      <c r="Q28" s="390"/>
      <c r="R28" s="390"/>
      <c r="S28" s="390"/>
      <c r="T28" s="390"/>
      <c r="U28" s="390"/>
      <c r="V28" s="391"/>
      <c r="W28" s="389"/>
      <c r="X28" s="390"/>
      <c r="Y28" s="390"/>
      <c r="Z28" s="390"/>
      <c r="AA28" s="390"/>
      <c r="AB28" s="390"/>
      <c r="AC28" s="390"/>
      <c r="AD28" s="391"/>
      <c r="AE28" s="124"/>
    </row>
    <row r="29" spans="2:31" s="210" customFormat="1" ht="19.5" customHeight="1" x14ac:dyDescent="0.15">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row>
    <row r="30" spans="2:31" s="210" customFormat="1" ht="19.5" customHeight="1" x14ac:dyDescent="0.15">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row>
    <row r="31" spans="2:31" s="210" customFormat="1" ht="19.5" customHeight="1" thickBot="1" x14ac:dyDescent="0.2">
      <c r="B31" s="209" t="s">
        <v>1012</v>
      </c>
      <c r="C31" s="210" t="s">
        <v>1013</v>
      </c>
    </row>
    <row r="32" spans="2:31" s="210" customFormat="1" ht="19.5" customHeight="1" thickBot="1" x14ac:dyDescent="0.2">
      <c r="B32" s="393" t="s">
        <v>1014</v>
      </c>
      <c r="C32" s="394" t="s">
        <v>1015</v>
      </c>
      <c r="D32" s="397"/>
      <c r="E32" s="397"/>
      <c r="F32" s="397"/>
      <c r="G32" s="397"/>
      <c r="H32" s="397"/>
      <c r="I32" s="397"/>
      <c r="J32" s="397"/>
      <c r="K32" s="396" t="s">
        <v>28</v>
      </c>
      <c r="L32" s="396"/>
      <c r="M32" s="396" t="s">
        <v>28</v>
      </c>
      <c r="N32" s="396"/>
      <c r="O32" s="396" t="s">
        <v>28</v>
      </c>
      <c r="P32" s="396"/>
      <c r="Q32" s="392" t="s">
        <v>28</v>
      </c>
      <c r="R32" s="392"/>
      <c r="S32" s="392" t="s">
        <v>28</v>
      </c>
      <c r="T32" s="392"/>
      <c r="U32" s="392" t="s">
        <v>28</v>
      </c>
      <c r="V32" s="392"/>
      <c r="W32" s="392" t="s">
        <v>28</v>
      </c>
      <c r="X32" s="392"/>
      <c r="Y32" s="392" t="s">
        <v>28</v>
      </c>
      <c r="Z32" s="392"/>
      <c r="AA32" s="392" t="s">
        <v>28</v>
      </c>
      <c r="AB32" s="392"/>
      <c r="AC32" s="392" t="s">
        <v>28</v>
      </c>
      <c r="AD32" s="392"/>
      <c r="AE32" s="215"/>
    </row>
    <row r="33" spans="2:31" s="210" customFormat="1" ht="19.5" customHeight="1" x14ac:dyDescent="0.15">
      <c r="B33" s="393"/>
      <c r="C33" s="344" t="s">
        <v>21</v>
      </c>
      <c r="D33" s="345"/>
      <c r="E33" s="345"/>
      <c r="F33" s="346"/>
      <c r="G33" s="344" t="s">
        <v>26</v>
      </c>
      <c r="H33" s="345"/>
      <c r="I33" s="345"/>
      <c r="J33" s="345"/>
      <c r="K33" s="345"/>
      <c r="L33" s="345"/>
      <c r="M33" s="345"/>
      <c r="N33" s="346"/>
      <c r="O33" s="344" t="s">
        <v>1005</v>
      </c>
      <c r="P33" s="345"/>
      <c r="Q33" s="345"/>
      <c r="R33" s="345"/>
      <c r="S33" s="345"/>
      <c r="T33" s="345"/>
      <c r="U33" s="345"/>
      <c r="V33" s="346"/>
      <c r="W33" s="344" t="s">
        <v>1005</v>
      </c>
      <c r="X33" s="345"/>
      <c r="Y33" s="345"/>
      <c r="Z33" s="345"/>
      <c r="AA33" s="345"/>
      <c r="AB33" s="345"/>
      <c r="AC33" s="345"/>
      <c r="AD33" s="346"/>
      <c r="AE33" s="216"/>
    </row>
    <row r="34" spans="2:31" s="210" customFormat="1" ht="19.5" customHeight="1" x14ac:dyDescent="0.15">
      <c r="C34" s="344" t="s">
        <v>27</v>
      </c>
      <c r="D34" s="345"/>
      <c r="E34" s="345"/>
      <c r="F34" s="346"/>
      <c r="G34" s="389"/>
      <c r="H34" s="390"/>
      <c r="I34" s="390"/>
      <c r="J34" s="390"/>
      <c r="K34" s="390"/>
      <c r="L34" s="390"/>
      <c r="M34" s="390"/>
      <c r="N34" s="391"/>
      <c r="O34" s="389"/>
      <c r="P34" s="390"/>
      <c r="Q34" s="390"/>
      <c r="R34" s="390"/>
      <c r="S34" s="390"/>
      <c r="T34" s="390"/>
      <c r="U34" s="390"/>
      <c r="V34" s="391"/>
      <c r="W34" s="389"/>
      <c r="X34" s="390"/>
      <c r="Y34" s="390"/>
      <c r="Z34" s="390"/>
      <c r="AA34" s="390"/>
      <c r="AB34" s="390"/>
      <c r="AC34" s="390"/>
      <c r="AD34" s="391"/>
      <c r="AE34" s="124"/>
    </row>
    <row r="35" spans="2:31" s="210" customFormat="1" ht="19.5" customHeight="1" x14ac:dyDescent="0.15">
      <c r="C35" s="344" t="s">
        <v>1006</v>
      </c>
      <c r="D35" s="345"/>
      <c r="E35" s="345"/>
      <c r="F35" s="346"/>
      <c r="G35" s="389"/>
      <c r="H35" s="390"/>
      <c r="I35" s="390"/>
      <c r="J35" s="390"/>
      <c r="K35" s="390"/>
      <c r="L35" s="390"/>
      <c r="M35" s="390"/>
      <c r="N35" s="391"/>
      <c r="O35" s="389"/>
      <c r="P35" s="390"/>
      <c r="Q35" s="390"/>
      <c r="R35" s="390"/>
      <c r="S35" s="390"/>
      <c r="T35" s="390"/>
      <c r="U35" s="390"/>
      <c r="V35" s="391"/>
      <c r="W35" s="389"/>
      <c r="X35" s="390"/>
      <c r="Y35" s="390"/>
      <c r="Z35" s="390"/>
      <c r="AA35" s="390"/>
      <c r="AB35" s="390"/>
      <c r="AC35" s="390"/>
      <c r="AD35" s="391"/>
      <c r="AE35" s="124"/>
    </row>
    <row r="36" spans="2:31" s="210" customFormat="1" ht="19.5" customHeight="1" x14ac:dyDescent="0.15">
      <c r="C36" s="344" t="s">
        <v>1007</v>
      </c>
      <c r="D36" s="345"/>
      <c r="E36" s="345"/>
      <c r="F36" s="346"/>
      <c r="G36" s="389"/>
      <c r="H36" s="390"/>
      <c r="I36" s="390"/>
      <c r="J36" s="390"/>
      <c r="K36" s="390"/>
      <c r="L36" s="390"/>
      <c r="M36" s="390"/>
      <c r="N36" s="391"/>
      <c r="O36" s="389"/>
      <c r="P36" s="390"/>
      <c r="Q36" s="390"/>
      <c r="R36" s="390"/>
      <c r="S36" s="390"/>
      <c r="T36" s="390"/>
      <c r="U36" s="390"/>
      <c r="V36" s="391"/>
      <c r="W36" s="389"/>
      <c r="X36" s="390"/>
      <c r="Y36" s="390"/>
      <c r="Z36" s="390"/>
      <c r="AA36" s="390"/>
      <c r="AB36" s="390"/>
      <c r="AC36" s="390"/>
      <c r="AD36" s="391"/>
      <c r="AE36" s="124"/>
    </row>
    <row r="37" spans="2:31" s="210" customFormat="1" ht="19.5" customHeight="1" x14ac:dyDescent="0.15">
      <c r="C37" s="344" t="s">
        <v>1008</v>
      </c>
      <c r="D37" s="345"/>
      <c r="E37" s="345"/>
      <c r="F37" s="346"/>
      <c r="G37" s="389"/>
      <c r="H37" s="390"/>
      <c r="I37" s="390"/>
      <c r="J37" s="390"/>
      <c r="K37" s="390"/>
      <c r="L37" s="390"/>
      <c r="M37" s="390"/>
      <c r="N37" s="391"/>
      <c r="O37" s="389"/>
      <c r="P37" s="390"/>
      <c r="Q37" s="390"/>
      <c r="R37" s="390"/>
      <c r="S37" s="390"/>
      <c r="T37" s="390"/>
      <c r="U37" s="390"/>
      <c r="V37" s="391"/>
      <c r="W37" s="389"/>
      <c r="X37" s="390"/>
      <c r="Y37" s="390"/>
      <c r="Z37" s="390"/>
      <c r="AA37" s="390"/>
      <c r="AB37" s="390"/>
      <c r="AC37" s="390"/>
      <c r="AD37" s="391"/>
      <c r="AE37" s="124"/>
    </row>
    <row r="38" spans="2:31" s="210" customFormat="1" ht="19.5" customHeight="1" x14ac:dyDescent="0.15">
      <c r="C38" s="344" t="s">
        <v>1016</v>
      </c>
      <c r="D38" s="345"/>
      <c r="E38" s="345"/>
      <c r="F38" s="346"/>
      <c r="G38" s="389"/>
      <c r="H38" s="390"/>
      <c r="I38" s="390"/>
      <c r="J38" s="390"/>
      <c r="K38" s="390"/>
      <c r="L38" s="390"/>
      <c r="M38" s="390"/>
      <c r="N38" s="391"/>
      <c r="O38" s="389"/>
      <c r="P38" s="390"/>
      <c r="Q38" s="390"/>
      <c r="R38" s="390"/>
      <c r="S38" s="390"/>
      <c r="T38" s="390"/>
      <c r="U38" s="390"/>
      <c r="V38" s="391"/>
      <c r="W38" s="389"/>
      <c r="X38" s="390"/>
      <c r="Y38" s="390"/>
      <c r="Z38" s="390"/>
      <c r="AA38" s="390"/>
      <c r="AB38" s="390"/>
      <c r="AC38" s="390"/>
      <c r="AD38" s="391"/>
      <c r="AE38" s="124"/>
    </row>
    <row r="39" spans="2:31" s="210" customFormat="1" ht="19.5" hidden="1" customHeight="1" x14ac:dyDescent="0.15">
      <c r="C39" s="344" t="s">
        <v>1010</v>
      </c>
      <c r="D39" s="345"/>
      <c r="E39" s="345"/>
      <c r="F39" s="346"/>
      <c r="G39" s="389"/>
      <c r="H39" s="390"/>
      <c r="I39" s="390"/>
      <c r="J39" s="390"/>
      <c r="K39" s="390"/>
      <c r="L39" s="390"/>
      <c r="M39" s="390"/>
      <c r="N39" s="391"/>
      <c r="O39" s="389"/>
      <c r="P39" s="390"/>
      <c r="Q39" s="390"/>
      <c r="R39" s="390"/>
      <c r="S39" s="390"/>
      <c r="T39" s="390"/>
      <c r="U39" s="390"/>
      <c r="V39" s="391"/>
      <c r="W39" s="389"/>
      <c r="X39" s="390"/>
      <c r="Y39" s="390"/>
      <c r="Z39" s="390"/>
      <c r="AA39" s="390"/>
      <c r="AB39" s="390"/>
      <c r="AC39" s="390"/>
      <c r="AD39" s="391"/>
      <c r="AE39" s="124"/>
    </row>
    <row r="40" spans="2:31" s="210" customFormat="1" ht="19.5" customHeight="1" x14ac:dyDescent="0.15">
      <c r="C40" s="344" t="s">
        <v>1011</v>
      </c>
      <c r="D40" s="345"/>
      <c r="E40" s="345"/>
      <c r="F40" s="346"/>
      <c r="G40" s="389"/>
      <c r="H40" s="390"/>
      <c r="I40" s="390"/>
      <c r="J40" s="390"/>
      <c r="K40" s="390"/>
      <c r="L40" s="390"/>
      <c r="M40" s="390"/>
      <c r="N40" s="391"/>
      <c r="O40" s="389"/>
      <c r="P40" s="390"/>
      <c r="Q40" s="390"/>
      <c r="R40" s="390"/>
      <c r="S40" s="390"/>
      <c r="T40" s="390"/>
      <c r="U40" s="390"/>
      <c r="V40" s="391"/>
      <c r="W40" s="389"/>
      <c r="X40" s="390"/>
      <c r="Y40" s="390"/>
      <c r="Z40" s="390"/>
      <c r="AA40" s="390"/>
      <c r="AB40" s="390"/>
      <c r="AC40" s="390"/>
      <c r="AD40" s="391"/>
      <c r="AE40" s="124"/>
    </row>
    <row r="41" spans="2:31" s="210" customFormat="1" ht="19.5" customHeight="1" x14ac:dyDescent="0.15">
      <c r="C41" s="344" t="s">
        <v>3</v>
      </c>
      <c r="D41" s="345"/>
      <c r="E41" s="345"/>
      <c r="F41" s="346"/>
      <c r="G41" s="389"/>
      <c r="H41" s="390"/>
      <c r="I41" s="390"/>
      <c r="J41" s="390"/>
      <c r="K41" s="390"/>
      <c r="L41" s="390"/>
      <c r="M41" s="390"/>
      <c r="N41" s="391"/>
      <c r="O41" s="389"/>
      <c r="P41" s="390"/>
      <c r="Q41" s="390"/>
      <c r="R41" s="390"/>
      <c r="S41" s="390"/>
      <c r="T41" s="390"/>
      <c r="U41" s="390"/>
      <c r="V41" s="391"/>
      <c r="W41" s="389"/>
      <c r="X41" s="390"/>
      <c r="Y41" s="390"/>
      <c r="Z41" s="390"/>
      <c r="AA41" s="390"/>
      <c r="AB41" s="390"/>
      <c r="AC41" s="390"/>
      <c r="AD41" s="391"/>
      <c r="AE41" s="124"/>
    </row>
    <row r="42" spans="2:31" s="210" customFormat="1" ht="19.5" customHeight="1" thickBot="1" x14ac:dyDescent="0.2">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row>
    <row r="43" spans="2:31" s="210" customFormat="1" ht="19.5" customHeight="1" thickBot="1" x14ac:dyDescent="0.2">
      <c r="B43" s="393" t="s">
        <v>1017</v>
      </c>
      <c r="C43" s="394" t="s">
        <v>1018</v>
      </c>
      <c r="D43" s="395"/>
      <c r="E43" s="395"/>
      <c r="F43" s="395"/>
      <c r="G43" s="395"/>
      <c r="H43" s="395"/>
      <c r="I43" s="395"/>
      <c r="J43" s="395"/>
      <c r="K43" s="396" t="s">
        <v>28</v>
      </c>
      <c r="L43" s="396"/>
      <c r="M43" s="396" t="s">
        <v>28</v>
      </c>
      <c r="N43" s="396"/>
      <c r="O43" s="396" t="s">
        <v>28</v>
      </c>
      <c r="P43" s="396"/>
      <c r="Q43" s="392" t="s">
        <v>28</v>
      </c>
      <c r="R43" s="392"/>
      <c r="S43" s="392" t="s">
        <v>28</v>
      </c>
      <c r="T43" s="392"/>
      <c r="U43" s="392" t="s">
        <v>28</v>
      </c>
      <c r="V43" s="392"/>
      <c r="W43" s="392" t="s">
        <v>28</v>
      </c>
      <c r="X43" s="392"/>
      <c r="Y43" s="392" t="s">
        <v>28</v>
      </c>
      <c r="Z43" s="392"/>
      <c r="AA43" s="392" t="s">
        <v>28</v>
      </c>
      <c r="AB43" s="392"/>
      <c r="AC43" s="392" t="s">
        <v>28</v>
      </c>
      <c r="AD43" s="392"/>
      <c r="AE43" s="215"/>
    </row>
    <row r="44" spans="2:31" s="210" customFormat="1" ht="19.5" customHeight="1" x14ac:dyDescent="0.15">
      <c r="B44" s="393"/>
      <c r="C44" s="344" t="s">
        <v>21</v>
      </c>
      <c r="D44" s="345"/>
      <c r="E44" s="345"/>
      <c r="F44" s="346"/>
      <c r="G44" s="344" t="s">
        <v>26</v>
      </c>
      <c r="H44" s="345"/>
      <c r="I44" s="345"/>
      <c r="J44" s="345"/>
      <c r="K44" s="345"/>
      <c r="L44" s="345"/>
      <c r="M44" s="345"/>
      <c r="N44" s="346"/>
      <c r="O44" s="344" t="s">
        <v>1005</v>
      </c>
      <c r="P44" s="345"/>
      <c r="Q44" s="345"/>
      <c r="R44" s="345"/>
      <c r="S44" s="345"/>
      <c r="T44" s="345"/>
      <c r="U44" s="345"/>
      <c r="V44" s="346"/>
      <c r="W44" s="344" t="s">
        <v>1005</v>
      </c>
      <c r="X44" s="345"/>
      <c r="Y44" s="345"/>
      <c r="Z44" s="345"/>
      <c r="AA44" s="345"/>
      <c r="AB44" s="345"/>
      <c r="AC44" s="345"/>
      <c r="AD44" s="346"/>
      <c r="AE44" s="216"/>
    </row>
    <row r="45" spans="2:31" s="210" customFormat="1" ht="19.5" customHeight="1" x14ac:dyDescent="0.15">
      <c r="C45" s="344" t="s">
        <v>27</v>
      </c>
      <c r="D45" s="345"/>
      <c r="E45" s="345"/>
      <c r="F45" s="346"/>
      <c r="G45" s="389"/>
      <c r="H45" s="390"/>
      <c r="I45" s="390"/>
      <c r="J45" s="390"/>
      <c r="K45" s="390"/>
      <c r="L45" s="390"/>
      <c r="M45" s="390"/>
      <c r="N45" s="391"/>
      <c r="O45" s="389"/>
      <c r="P45" s="390"/>
      <c r="Q45" s="390"/>
      <c r="R45" s="390"/>
      <c r="S45" s="390"/>
      <c r="T45" s="390"/>
      <c r="U45" s="390"/>
      <c r="V45" s="391"/>
      <c r="W45" s="389"/>
      <c r="X45" s="390"/>
      <c r="Y45" s="390"/>
      <c r="Z45" s="390"/>
      <c r="AA45" s="390"/>
      <c r="AB45" s="390"/>
      <c r="AC45" s="390"/>
      <c r="AD45" s="391"/>
      <c r="AE45" s="124"/>
    </row>
    <row r="46" spans="2:31" s="210" customFormat="1" ht="19.5" customHeight="1" x14ac:dyDescent="0.15">
      <c r="C46" s="344" t="s">
        <v>1006</v>
      </c>
      <c r="D46" s="345"/>
      <c r="E46" s="345"/>
      <c r="F46" s="346"/>
      <c r="G46" s="389"/>
      <c r="H46" s="390"/>
      <c r="I46" s="390"/>
      <c r="J46" s="390"/>
      <c r="K46" s="390"/>
      <c r="L46" s="390"/>
      <c r="M46" s="390"/>
      <c r="N46" s="391"/>
      <c r="O46" s="389"/>
      <c r="P46" s="390"/>
      <c r="Q46" s="390"/>
      <c r="R46" s="390"/>
      <c r="S46" s="390"/>
      <c r="T46" s="390"/>
      <c r="U46" s="390"/>
      <c r="V46" s="391"/>
      <c r="W46" s="389"/>
      <c r="X46" s="390"/>
      <c r="Y46" s="390"/>
      <c r="Z46" s="390"/>
      <c r="AA46" s="390"/>
      <c r="AB46" s="390"/>
      <c r="AC46" s="390"/>
      <c r="AD46" s="391"/>
      <c r="AE46" s="124"/>
    </row>
    <row r="47" spans="2:31" s="210" customFormat="1" ht="19.5" customHeight="1" x14ac:dyDescent="0.15">
      <c r="C47" s="344" t="s">
        <v>1007</v>
      </c>
      <c r="D47" s="345"/>
      <c r="E47" s="345"/>
      <c r="F47" s="346"/>
      <c r="G47" s="389"/>
      <c r="H47" s="390"/>
      <c r="I47" s="390"/>
      <c r="J47" s="390"/>
      <c r="K47" s="390"/>
      <c r="L47" s="390"/>
      <c r="M47" s="390"/>
      <c r="N47" s="391"/>
      <c r="O47" s="389"/>
      <c r="P47" s="390"/>
      <c r="Q47" s="390"/>
      <c r="R47" s="390"/>
      <c r="S47" s="390"/>
      <c r="T47" s="390"/>
      <c r="U47" s="390"/>
      <c r="V47" s="391"/>
      <c r="W47" s="389"/>
      <c r="X47" s="390"/>
      <c r="Y47" s="390"/>
      <c r="Z47" s="390"/>
      <c r="AA47" s="390"/>
      <c r="AB47" s="390"/>
      <c r="AC47" s="390"/>
      <c r="AD47" s="391"/>
      <c r="AE47" s="124"/>
    </row>
    <row r="48" spans="2:31" s="210" customFormat="1" ht="19.5" customHeight="1" x14ac:dyDescent="0.15">
      <c r="C48" s="344" t="s">
        <v>1008</v>
      </c>
      <c r="D48" s="345"/>
      <c r="E48" s="345"/>
      <c r="F48" s="346"/>
      <c r="G48" s="389"/>
      <c r="H48" s="390"/>
      <c r="I48" s="390"/>
      <c r="J48" s="390"/>
      <c r="K48" s="390"/>
      <c r="L48" s="390"/>
      <c r="M48" s="390"/>
      <c r="N48" s="391"/>
      <c r="O48" s="389"/>
      <c r="P48" s="390"/>
      <c r="Q48" s="390"/>
      <c r="R48" s="390"/>
      <c r="S48" s="390"/>
      <c r="T48" s="390"/>
      <c r="U48" s="390"/>
      <c r="V48" s="391"/>
      <c r="W48" s="389"/>
      <c r="X48" s="390"/>
      <c r="Y48" s="390"/>
      <c r="Z48" s="390"/>
      <c r="AA48" s="390"/>
      <c r="AB48" s="390"/>
      <c r="AC48" s="390"/>
      <c r="AD48" s="391"/>
      <c r="AE48" s="124"/>
    </row>
    <row r="49" spans="2:31" s="210" customFormat="1" ht="19.5" customHeight="1" x14ac:dyDescent="0.15">
      <c r="C49" s="344" t="s">
        <v>1019</v>
      </c>
      <c r="D49" s="345"/>
      <c r="E49" s="345"/>
      <c r="F49" s="346"/>
      <c r="G49" s="389"/>
      <c r="H49" s="390"/>
      <c r="I49" s="390"/>
      <c r="J49" s="390"/>
      <c r="K49" s="390"/>
      <c r="L49" s="390"/>
      <c r="M49" s="390"/>
      <c r="N49" s="391"/>
      <c r="O49" s="389"/>
      <c r="P49" s="390"/>
      <c r="Q49" s="390"/>
      <c r="R49" s="390"/>
      <c r="S49" s="390"/>
      <c r="T49" s="390"/>
      <c r="U49" s="390"/>
      <c r="V49" s="391"/>
      <c r="W49" s="389"/>
      <c r="X49" s="390"/>
      <c r="Y49" s="390"/>
      <c r="Z49" s="390"/>
      <c r="AA49" s="390"/>
      <c r="AB49" s="390"/>
      <c r="AC49" s="390"/>
      <c r="AD49" s="391"/>
      <c r="AE49" s="124"/>
    </row>
    <row r="50" spans="2:31" s="210" customFormat="1" ht="19.5" hidden="1" customHeight="1" x14ac:dyDescent="0.15">
      <c r="C50" s="344" t="s">
        <v>1010</v>
      </c>
      <c r="D50" s="345"/>
      <c r="E50" s="345"/>
      <c r="F50" s="346"/>
      <c r="G50" s="389"/>
      <c r="H50" s="390"/>
      <c r="I50" s="390"/>
      <c r="J50" s="390"/>
      <c r="K50" s="390"/>
      <c r="L50" s="390"/>
      <c r="M50" s="390"/>
      <c r="N50" s="391"/>
      <c r="O50" s="389"/>
      <c r="P50" s="390"/>
      <c r="Q50" s="390"/>
      <c r="R50" s="390"/>
      <c r="S50" s="390"/>
      <c r="T50" s="390"/>
      <c r="U50" s="390"/>
      <c r="V50" s="391"/>
      <c r="W50" s="389"/>
      <c r="X50" s="390"/>
      <c r="Y50" s="390"/>
      <c r="Z50" s="390"/>
      <c r="AA50" s="390"/>
      <c r="AB50" s="390"/>
      <c r="AC50" s="390"/>
      <c r="AD50" s="391"/>
      <c r="AE50" s="124"/>
    </row>
    <row r="51" spans="2:31" s="210" customFormat="1" ht="19.5" customHeight="1" x14ac:dyDescent="0.15">
      <c r="C51" s="344" t="s">
        <v>1011</v>
      </c>
      <c r="D51" s="345"/>
      <c r="E51" s="345"/>
      <c r="F51" s="346"/>
      <c r="G51" s="389"/>
      <c r="H51" s="390"/>
      <c r="I51" s="390"/>
      <c r="J51" s="390"/>
      <c r="K51" s="390"/>
      <c r="L51" s="390"/>
      <c r="M51" s="390"/>
      <c r="N51" s="391"/>
      <c r="O51" s="389"/>
      <c r="P51" s="390"/>
      <c r="Q51" s="390"/>
      <c r="R51" s="390"/>
      <c r="S51" s="390"/>
      <c r="T51" s="390"/>
      <c r="U51" s="390"/>
      <c r="V51" s="391"/>
      <c r="W51" s="389"/>
      <c r="X51" s="390"/>
      <c r="Y51" s="390"/>
      <c r="Z51" s="390"/>
      <c r="AA51" s="390"/>
      <c r="AB51" s="390"/>
      <c r="AC51" s="390"/>
      <c r="AD51" s="391"/>
      <c r="AE51" s="124"/>
    </row>
    <row r="52" spans="2:31" s="210" customFormat="1" ht="19.5" customHeight="1" x14ac:dyDescent="0.15">
      <c r="C52" s="344" t="s">
        <v>3</v>
      </c>
      <c r="D52" s="345"/>
      <c r="E52" s="345"/>
      <c r="F52" s="346"/>
      <c r="G52" s="389"/>
      <c r="H52" s="390"/>
      <c r="I52" s="390"/>
      <c r="J52" s="390"/>
      <c r="K52" s="390"/>
      <c r="L52" s="390"/>
      <c r="M52" s="390"/>
      <c r="N52" s="391"/>
      <c r="O52" s="389"/>
      <c r="P52" s="390"/>
      <c r="Q52" s="390"/>
      <c r="R52" s="390"/>
      <c r="S52" s="390"/>
      <c r="T52" s="390"/>
      <c r="U52" s="390"/>
      <c r="V52" s="391"/>
      <c r="W52" s="389"/>
      <c r="X52" s="390"/>
      <c r="Y52" s="390"/>
      <c r="Z52" s="390"/>
      <c r="AA52" s="390"/>
      <c r="AB52" s="390"/>
      <c r="AC52" s="390"/>
      <c r="AD52" s="391"/>
      <c r="AE52" s="124"/>
    </row>
    <row r="53" spans="2:31" s="210" customFormat="1" ht="19.5" customHeight="1" thickBot="1" x14ac:dyDescent="0.2">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row>
    <row r="54" spans="2:31" s="210" customFormat="1" ht="19.5" customHeight="1" thickBot="1" x14ac:dyDescent="0.2">
      <c r="B54" s="393" t="s">
        <v>1020</v>
      </c>
      <c r="C54" s="394" t="s">
        <v>1021</v>
      </c>
      <c r="D54" s="395"/>
      <c r="E54" s="395"/>
      <c r="F54" s="395"/>
      <c r="G54" s="395"/>
      <c r="H54" s="395"/>
      <c r="I54" s="395"/>
      <c r="J54" s="395"/>
      <c r="K54" s="396"/>
      <c r="L54" s="396"/>
      <c r="M54" s="396"/>
      <c r="N54" s="396"/>
      <c r="O54" s="396"/>
      <c r="P54" s="396"/>
      <c r="Q54" s="392"/>
      <c r="R54" s="392"/>
      <c r="S54" s="392"/>
      <c r="T54" s="392"/>
      <c r="U54" s="392" t="s">
        <v>28</v>
      </c>
      <c r="V54" s="392"/>
      <c r="W54" s="392" t="s">
        <v>28</v>
      </c>
      <c r="X54" s="392"/>
      <c r="Y54" s="392" t="s">
        <v>28</v>
      </c>
      <c r="Z54" s="392"/>
      <c r="AA54" s="392" t="s">
        <v>28</v>
      </c>
      <c r="AB54" s="392"/>
      <c r="AC54" s="392" t="s">
        <v>28</v>
      </c>
      <c r="AD54" s="392"/>
      <c r="AE54" s="215"/>
    </row>
    <row r="55" spans="2:31" s="210" customFormat="1" ht="19.5" customHeight="1" x14ac:dyDescent="0.15">
      <c r="B55" s="393"/>
      <c r="C55" s="344" t="s">
        <v>21</v>
      </c>
      <c r="D55" s="345"/>
      <c r="E55" s="345"/>
      <c r="F55" s="346"/>
      <c r="G55" s="344" t="s">
        <v>26</v>
      </c>
      <c r="H55" s="345"/>
      <c r="I55" s="345"/>
      <c r="J55" s="345"/>
      <c r="K55" s="345"/>
      <c r="L55" s="345"/>
      <c r="M55" s="345"/>
      <c r="N55" s="346"/>
      <c r="O55" s="344" t="s">
        <v>1005</v>
      </c>
      <c r="P55" s="345"/>
      <c r="Q55" s="345"/>
      <c r="R55" s="345"/>
      <c r="S55" s="345"/>
      <c r="T55" s="345"/>
      <c r="U55" s="345"/>
      <c r="V55" s="346"/>
      <c r="W55" s="344" t="s">
        <v>1005</v>
      </c>
      <c r="X55" s="345"/>
      <c r="Y55" s="345"/>
      <c r="Z55" s="345"/>
      <c r="AA55" s="345"/>
      <c r="AB55" s="345"/>
      <c r="AC55" s="345"/>
      <c r="AD55" s="346"/>
      <c r="AE55" s="216"/>
    </row>
    <row r="56" spans="2:31" s="210" customFormat="1" ht="19.5" customHeight="1" x14ac:dyDescent="0.15">
      <c r="C56" s="344" t="s">
        <v>27</v>
      </c>
      <c r="D56" s="345"/>
      <c r="E56" s="345"/>
      <c r="F56" s="346"/>
      <c r="G56" s="389"/>
      <c r="H56" s="390"/>
      <c r="I56" s="390"/>
      <c r="J56" s="390"/>
      <c r="K56" s="390"/>
      <c r="L56" s="390"/>
      <c r="M56" s="390"/>
      <c r="N56" s="391"/>
      <c r="O56" s="389"/>
      <c r="P56" s="390"/>
      <c r="Q56" s="390"/>
      <c r="R56" s="390"/>
      <c r="S56" s="390"/>
      <c r="T56" s="390"/>
      <c r="U56" s="390"/>
      <c r="V56" s="391"/>
      <c r="W56" s="389"/>
      <c r="X56" s="390"/>
      <c r="Y56" s="390"/>
      <c r="Z56" s="390"/>
      <c r="AA56" s="390"/>
      <c r="AB56" s="390"/>
      <c r="AC56" s="390"/>
      <c r="AD56" s="391"/>
      <c r="AE56" s="124"/>
    </row>
    <row r="57" spans="2:31" s="210" customFormat="1" ht="19.5" customHeight="1" x14ac:dyDescent="0.15">
      <c r="C57" s="344" t="s">
        <v>1006</v>
      </c>
      <c r="D57" s="345"/>
      <c r="E57" s="345"/>
      <c r="F57" s="346"/>
      <c r="G57" s="389"/>
      <c r="H57" s="390"/>
      <c r="I57" s="390"/>
      <c r="J57" s="390"/>
      <c r="K57" s="390"/>
      <c r="L57" s="390"/>
      <c r="M57" s="390"/>
      <c r="N57" s="391"/>
      <c r="O57" s="389"/>
      <c r="P57" s="390"/>
      <c r="Q57" s="390"/>
      <c r="R57" s="390"/>
      <c r="S57" s="390"/>
      <c r="T57" s="390"/>
      <c r="U57" s="390"/>
      <c r="V57" s="391"/>
      <c r="W57" s="389"/>
      <c r="X57" s="390"/>
      <c r="Y57" s="390"/>
      <c r="Z57" s="390"/>
      <c r="AA57" s="390"/>
      <c r="AB57" s="390"/>
      <c r="AC57" s="390"/>
      <c r="AD57" s="391"/>
      <c r="AE57" s="124"/>
    </row>
    <row r="58" spans="2:31" s="210" customFormat="1" ht="19.5" customHeight="1" x14ac:dyDescent="0.15">
      <c r="C58" s="344" t="s">
        <v>1007</v>
      </c>
      <c r="D58" s="345"/>
      <c r="E58" s="345"/>
      <c r="F58" s="346"/>
      <c r="G58" s="389"/>
      <c r="H58" s="390"/>
      <c r="I58" s="390"/>
      <c r="J58" s="390"/>
      <c r="K58" s="390"/>
      <c r="L58" s="390"/>
      <c r="M58" s="390"/>
      <c r="N58" s="391"/>
      <c r="O58" s="389"/>
      <c r="P58" s="390"/>
      <c r="Q58" s="390"/>
      <c r="R58" s="390"/>
      <c r="S58" s="390"/>
      <c r="T58" s="390"/>
      <c r="U58" s="390"/>
      <c r="V58" s="391"/>
      <c r="W58" s="389"/>
      <c r="X58" s="390"/>
      <c r="Y58" s="390"/>
      <c r="Z58" s="390"/>
      <c r="AA58" s="390"/>
      <c r="AB58" s="390"/>
      <c r="AC58" s="390"/>
      <c r="AD58" s="391"/>
      <c r="AE58" s="124"/>
    </row>
    <row r="59" spans="2:31" s="210" customFormat="1" ht="19.5" customHeight="1" x14ac:dyDescent="0.15">
      <c r="C59" s="344" t="s">
        <v>1008</v>
      </c>
      <c r="D59" s="345"/>
      <c r="E59" s="345"/>
      <c r="F59" s="346"/>
      <c r="G59" s="389"/>
      <c r="H59" s="390"/>
      <c r="I59" s="390"/>
      <c r="J59" s="390"/>
      <c r="K59" s="390"/>
      <c r="L59" s="390"/>
      <c r="M59" s="390"/>
      <c r="N59" s="391"/>
      <c r="O59" s="389"/>
      <c r="P59" s="390"/>
      <c r="Q59" s="390"/>
      <c r="R59" s="390"/>
      <c r="S59" s="390"/>
      <c r="T59" s="390"/>
      <c r="U59" s="390"/>
      <c r="V59" s="391"/>
      <c r="W59" s="389"/>
      <c r="X59" s="390"/>
      <c r="Y59" s="390"/>
      <c r="Z59" s="390"/>
      <c r="AA59" s="390"/>
      <c r="AB59" s="390"/>
      <c r="AC59" s="390"/>
      <c r="AD59" s="391"/>
      <c r="AE59" s="124"/>
    </row>
    <row r="60" spans="2:31" s="210" customFormat="1" ht="19.5" customHeight="1" x14ac:dyDescent="0.15">
      <c r="C60" s="344" t="s">
        <v>1019</v>
      </c>
      <c r="D60" s="345"/>
      <c r="E60" s="345"/>
      <c r="F60" s="346"/>
      <c r="G60" s="389"/>
      <c r="H60" s="390"/>
      <c r="I60" s="390"/>
      <c r="J60" s="390"/>
      <c r="K60" s="390"/>
      <c r="L60" s="390"/>
      <c r="M60" s="390"/>
      <c r="N60" s="391"/>
      <c r="O60" s="389"/>
      <c r="P60" s="390"/>
      <c r="Q60" s="390"/>
      <c r="R60" s="390"/>
      <c r="S60" s="390"/>
      <c r="T60" s="390"/>
      <c r="U60" s="390"/>
      <c r="V60" s="391"/>
      <c r="W60" s="389"/>
      <c r="X60" s="390"/>
      <c r="Y60" s="390"/>
      <c r="Z60" s="390"/>
      <c r="AA60" s="390"/>
      <c r="AB60" s="390"/>
      <c r="AC60" s="390"/>
      <c r="AD60" s="391"/>
      <c r="AE60" s="124"/>
    </row>
    <row r="61" spans="2:31" s="210" customFormat="1" ht="19.5" hidden="1" customHeight="1" x14ac:dyDescent="0.15">
      <c r="C61" s="344" t="s">
        <v>1010</v>
      </c>
      <c r="D61" s="345"/>
      <c r="E61" s="345"/>
      <c r="F61" s="346"/>
      <c r="G61" s="389"/>
      <c r="H61" s="390"/>
      <c r="I61" s="390"/>
      <c r="J61" s="390"/>
      <c r="K61" s="390"/>
      <c r="L61" s="390"/>
      <c r="M61" s="390"/>
      <c r="N61" s="391"/>
      <c r="O61" s="389"/>
      <c r="P61" s="390"/>
      <c r="Q61" s="390"/>
      <c r="R61" s="390"/>
      <c r="S61" s="390"/>
      <c r="T61" s="390"/>
      <c r="U61" s="390"/>
      <c r="V61" s="391"/>
      <c r="W61" s="389"/>
      <c r="X61" s="390"/>
      <c r="Y61" s="390"/>
      <c r="Z61" s="390"/>
      <c r="AA61" s="390"/>
      <c r="AB61" s="390"/>
      <c r="AC61" s="390"/>
      <c r="AD61" s="391"/>
      <c r="AE61" s="124"/>
    </row>
    <row r="62" spans="2:31" s="210" customFormat="1" ht="19.5" customHeight="1" x14ac:dyDescent="0.15">
      <c r="C62" s="344" t="s">
        <v>1011</v>
      </c>
      <c r="D62" s="345"/>
      <c r="E62" s="345"/>
      <c r="F62" s="346"/>
      <c r="G62" s="389"/>
      <c r="H62" s="390"/>
      <c r="I62" s="390"/>
      <c r="J62" s="390"/>
      <c r="K62" s="390"/>
      <c r="L62" s="390"/>
      <c r="M62" s="390"/>
      <c r="N62" s="391"/>
      <c r="O62" s="389"/>
      <c r="P62" s="390"/>
      <c r="Q62" s="390"/>
      <c r="R62" s="390"/>
      <c r="S62" s="390"/>
      <c r="T62" s="390"/>
      <c r="U62" s="390"/>
      <c r="V62" s="391"/>
      <c r="W62" s="389"/>
      <c r="X62" s="390"/>
      <c r="Y62" s="390"/>
      <c r="Z62" s="390"/>
      <c r="AA62" s="390"/>
      <c r="AB62" s="390"/>
      <c r="AC62" s="390"/>
      <c r="AD62" s="391"/>
      <c r="AE62" s="124"/>
    </row>
    <row r="63" spans="2:31" s="210" customFormat="1" ht="19.5" customHeight="1" x14ac:dyDescent="0.15">
      <c r="C63" s="344" t="s">
        <v>3</v>
      </c>
      <c r="D63" s="345"/>
      <c r="E63" s="345"/>
      <c r="F63" s="346"/>
      <c r="G63" s="389"/>
      <c r="H63" s="390"/>
      <c r="I63" s="390"/>
      <c r="J63" s="390"/>
      <c r="K63" s="390"/>
      <c r="L63" s="390"/>
      <c r="M63" s="390"/>
      <c r="N63" s="391"/>
      <c r="O63" s="389"/>
      <c r="P63" s="390"/>
      <c r="Q63" s="390"/>
      <c r="R63" s="390"/>
      <c r="S63" s="390"/>
      <c r="T63" s="390"/>
      <c r="U63" s="390"/>
      <c r="V63" s="391"/>
      <c r="W63" s="389"/>
      <c r="X63" s="390"/>
      <c r="Y63" s="390"/>
      <c r="Z63" s="390"/>
      <c r="AA63" s="390"/>
      <c r="AB63" s="390"/>
      <c r="AC63" s="390"/>
      <c r="AD63" s="391"/>
      <c r="AE63" s="124"/>
    </row>
    <row r="64" spans="2:31" s="210" customFormat="1" ht="18.75" x14ac:dyDescent="0.15">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row>
    <row r="65" spans="1:32" s="210" customFormat="1" ht="18.75" x14ac:dyDescent="0.15">
      <c r="B65" s="386" t="s">
        <v>1022</v>
      </c>
      <c r="C65" s="386"/>
      <c r="D65" s="196" t="s">
        <v>1023</v>
      </c>
      <c r="E65" s="197" t="s">
        <v>711</v>
      </c>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row>
    <row r="66" spans="1:32" s="210" customFormat="1" ht="18.75" x14ac:dyDescent="0.15">
      <c r="D66" s="196"/>
      <c r="G66" s="280" t="s">
        <v>1096</v>
      </c>
      <c r="H66" s="281" t="s">
        <v>1142</v>
      </c>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row>
    <row r="67" spans="1:32" s="210" customFormat="1" ht="18.75" x14ac:dyDescent="0.15">
      <c r="C67" s="213"/>
      <c r="D67" s="196"/>
      <c r="G67" s="280" t="s">
        <v>1097</v>
      </c>
      <c r="H67" s="281" t="s">
        <v>1143</v>
      </c>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row>
    <row r="68" spans="1:32" s="210" customFormat="1" ht="18.75" x14ac:dyDescent="0.15">
      <c r="C68" s="213"/>
      <c r="D68" s="196" t="s">
        <v>1024</v>
      </c>
      <c r="E68" s="89" t="s">
        <v>1140</v>
      </c>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row>
    <row r="69" spans="1:32" s="210" customFormat="1" ht="18.75" x14ac:dyDescent="0.15">
      <c r="C69" s="213"/>
      <c r="D69" s="196"/>
      <c r="E69" s="89" t="s">
        <v>1141</v>
      </c>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row>
    <row r="70" spans="1:32" s="210" customFormat="1" ht="18.75" x14ac:dyDescent="0.15">
      <c r="C70" s="213"/>
      <c r="D70" s="196"/>
      <c r="E70" s="281" t="s">
        <v>1098</v>
      </c>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row>
    <row r="71" spans="1:32" s="210" customFormat="1" ht="18.75" x14ac:dyDescent="0.15">
      <c r="C71" s="213"/>
      <c r="D71" s="196"/>
      <c r="E71" s="89" t="s">
        <v>1110</v>
      </c>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row>
    <row r="72" spans="1:32" s="210" customFormat="1" ht="18.75" x14ac:dyDescent="0.15">
      <c r="C72" s="213"/>
      <c r="D72" s="196" t="s">
        <v>1025</v>
      </c>
      <c r="E72" s="124" t="s">
        <v>1026</v>
      </c>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row>
    <row r="73" spans="1:32" s="210" customFormat="1" ht="18.75" x14ac:dyDescent="0.15">
      <c r="C73" s="213"/>
      <c r="D73" s="196"/>
      <c r="E73" s="124" t="s">
        <v>1027</v>
      </c>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row>
    <row r="74" spans="1:32" s="210" customFormat="1" ht="18.75" x14ac:dyDescent="0.15">
      <c r="C74" s="213"/>
      <c r="D74" s="217" t="s">
        <v>1028</v>
      </c>
      <c r="E74" s="124" t="s">
        <v>1029</v>
      </c>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row>
    <row r="75" spans="1:32" s="210" customFormat="1" ht="18.75" x14ac:dyDescent="0.15">
      <c r="C75" s="213"/>
      <c r="D75" s="218"/>
      <c r="E75" s="124" t="s">
        <v>1030</v>
      </c>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row>
    <row r="76" spans="1:32" s="210" customFormat="1" ht="18.75" x14ac:dyDescent="0.15">
      <c r="C76" s="213"/>
      <c r="D76" s="218"/>
      <c r="E76" s="124" t="s">
        <v>1031</v>
      </c>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row>
    <row r="77" spans="1:32" x14ac:dyDescent="0.15">
      <c r="C77" s="219"/>
      <c r="D77" s="220"/>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row>
    <row r="78" spans="1:32" ht="42.75" customHeight="1" x14ac:dyDescent="0.15">
      <c r="A78" s="387" t="s">
        <v>1032</v>
      </c>
      <c r="B78" s="387"/>
      <c r="C78" s="387"/>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row>
    <row r="79" spans="1:32" ht="41.25" customHeight="1" x14ac:dyDescent="0.15">
      <c r="A79" s="388" t="s">
        <v>1209</v>
      </c>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row>
    <row r="80" spans="1:32" ht="13.5" customHeight="1" x14ac:dyDescent="0.15">
      <c r="C80" s="221"/>
      <c r="D80" s="221"/>
      <c r="E80" s="221"/>
      <c r="F80" s="221"/>
      <c r="G80" s="221"/>
      <c r="H80" s="221"/>
      <c r="I80" s="221"/>
      <c r="J80" s="221"/>
      <c r="K80" s="221"/>
      <c r="L80" s="221"/>
      <c r="M80" s="221"/>
      <c r="N80" s="221"/>
      <c r="O80" s="221"/>
      <c r="P80" s="222">
        <f>COUNTA(C12)</f>
        <v>0</v>
      </c>
      <c r="Q80" s="222">
        <f>COUNTA(C13)</f>
        <v>0</v>
      </c>
      <c r="R80" s="222">
        <f>COUNTA(G21:AD28,G34:AD41,G45:AD52,G56:AD63)</f>
        <v>0</v>
      </c>
      <c r="S80" s="222">
        <f>COUNTA(C12:F13)</f>
        <v>0</v>
      </c>
      <c r="T80" s="221"/>
      <c r="U80" s="221"/>
      <c r="V80" s="221"/>
      <c r="W80" s="221"/>
      <c r="X80" s="221"/>
      <c r="Y80" s="221"/>
      <c r="Z80" s="223"/>
      <c r="AA80" s="223"/>
      <c r="AB80" s="223"/>
      <c r="AC80" s="223"/>
      <c r="AD80" s="223"/>
      <c r="AE80" s="223"/>
    </row>
  </sheetData>
  <sheetProtection password="CC8A" sheet="1" selectLockedCells="1"/>
  <mergeCells count="208">
    <mergeCell ref="Z2:AC2"/>
    <mergeCell ref="B3:AE3"/>
    <mergeCell ref="C6:G6"/>
    <mergeCell ref="H6:X6"/>
    <mergeCell ref="Y6:AA6"/>
    <mergeCell ref="C7:G7"/>
    <mergeCell ref="H7:X7"/>
    <mergeCell ref="Y7:AA7"/>
    <mergeCell ref="C13:F13"/>
    <mergeCell ref="G13:K13"/>
    <mergeCell ref="C8:G9"/>
    <mergeCell ref="Y8:AA9"/>
    <mergeCell ref="H8:X8"/>
    <mergeCell ref="B15:AE17"/>
    <mergeCell ref="C20:F20"/>
    <mergeCell ref="G20:N20"/>
    <mergeCell ref="O20:V20"/>
    <mergeCell ref="W20:AD20"/>
    <mergeCell ref="W9:X9"/>
    <mergeCell ref="C10:G10"/>
    <mergeCell ref="H10:X10"/>
    <mergeCell ref="Y10:AA10"/>
    <mergeCell ref="C12:F12"/>
    <mergeCell ref="G12:K12"/>
    <mergeCell ref="H9:L9"/>
    <mergeCell ref="M9:N9"/>
    <mergeCell ref="O9:Q9"/>
    <mergeCell ref="R9:S9"/>
    <mergeCell ref="T9:V9"/>
    <mergeCell ref="C23:F23"/>
    <mergeCell ref="G23:N23"/>
    <mergeCell ref="O23:V23"/>
    <mergeCell ref="W23:AD23"/>
    <mergeCell ref="C24:F24"/>
    <mergeCell ref="G24:N24"/>
    <mergeCell ref="O24:V24"/>
    <mergeCell ref="W24:AD24"/>
    <mergeCell ref="C21:F21"/>
    <mergeCell ref="G21:N21"/>
    <mergeCell ref="O21:V21"/>
    <mergeCell ref="W21:AD21"/>
    <mergeCell ref="C22:F22"/>
    <mergeCell ref="G22:N22"/>
    <mergeCell ref="O22:V22"/>
    <mergeCell ref="W22:AD22"/>
    <mergeCell ref="C27:F27"/>
    <mergeCell ref="G27:N27"/>
    <mergeCell ref="O27:V27"/>
    <mergeCell ref="W27:AD27"/>
    <mergeCell ref="C28:F28"/>
    <mergeCell ref="G28:N28"/>
    <mergeCell ref="O28:V28"/>
    <mergeCell ref="W28:AD28"/>
    <mergeCell ref="C25:F25"/>
    <mergeCell ref="G25:N25"/>
    <mergeCell ref="O25:V25"/>
    <mergeCell ref="W25:AD25"/>
    <mergeCell ref="C26:F26"/>
    <mergeCell ref="G26:N26"/>
    <mergeCell ref="O26:V26"/>
    <mergeCell ref="W26:AD26"/>
    <mergeCell ref="S32:T32"/>
    <mergeCell ref="U32:V32"/>
    <mergeCell ref="W32:X32"/>
    <mergeCell ref="Y32:Z32"/>
    <mergeCell ref="AA32:AB32"/>
    <mergeCell ref="AC32:AD32"/>
    <mergeCell ref="B32:B33"/>
    <mergeCell ref="C32:J32"/>
    <mergeCell ref="K32:L32"/>
    <mergeCell ref="M32:N32"/>
    <mergeCell ref="O32:P32"/>
    <mergeCell ref="Q32:R32"/>
    <mergeCell ref="C33:F33"/>
    <mergeCell ref="G33:N33"/>
    <mergeCell ref="O33:V33"/>
    <mergeCell ref="C36:F36"/>
    <mergeCell ref="G36:N36"/>
    <mergeCell ref="O36:V36"/>
    <mergeCell ref="W36:AD36"/>
    <mergeCell ref="C37:F37"/>
    <mergeCell ref="G37:N37"/>
    <mergeCell ref="O37:V37"/>
    <mergeCell ref="W37:AD37"/>
    <mergeCell ref="W33:AD33"/>
    <mergeCell ref="C34:F34"/>
    <mergeCell ref="G34:N34"/>
    <mergeCell ref="O34:V34"/>
    <mergeCell ref="W34:AD34"/>
    <mergeCell ref="C35:F35"/>
    <mergeCell ref="G35:N35"/>
    <mergeCell ref="O35:V35"/>
    <mergeCell ref="W35:AD35"/>
    <mergeCell ref="C40:F40"/>
    <mergeCell ref="G40:N40"/>
    <mergeCell ref="O40:V40"/>
    <mergeCell ref="W40:AD40"/>
    <mergeCell ref="C41:F41"/>
    <mergeCell ref="G41:N41"/>
    <mergeCell ref="O41:V41"/>
    <mergeCell ref="W41:AD41"/>
    <mergeCell ref="C38:F38"/>
    <mergeCell ref="G38:N38"/>
    <mergeCell ref="O38:V38"/>
    <mergeCell ref="W38:AD38"/>
    <mergeCell ref="C39:F39"/>
    <mergeCell ref="G39:N39"/>
    <mergeCell ref="O39:V39"/>
    <mergeCell ref="W39:AD39"/>
    <mergeCell ref="S43:T43"/>
    <mergeCell ref="U43:V43"/>
    <mergeCell ref="W43:X43"/>
    <mergeCell ref="Y43:Z43"/>
    <mergeCell ref="AA43:AB43"/>
    <mergeCell ref="AC43:AD43"/>
    <mergeCell ref="B43:B44"/>
    <mergeCell ref="C43:J43"/>
    <mergeCell ref="K43:L43"/>
    <mergeCell ref="M43:N43"/>
    <mergeCell ref="O43:P43"/>
    <mergeCell ref="Q43:R43"/>
    <mergeCell ref="C44:F44"/>
    <mergeCell ref="G44:N44"/>
    <mergeCell ref="O44:V44"/>
    <mergeCell ref="C47:F47"/>
    <mergeCell ref="G47:N47"/>
    <mergeCell ref="O47:V47"/>
    <mergeCell ref="W47:AD47"/>
    <mergeCell ref="C48:F48"/>
    <mergeCell ref="G48:N48"/>
    <mergeCell ref="O48:V48"/>
    <mergeCell ref="W48:AD48"/>
    <mergeCell ref="W44:AD44"/>
    <mergeCell ref="C45:F45"/>
    <mergeCell ref="G45:N45"/>
    <mergeCell ref="O45:V45"/>
    <mergeCell ref="W45:AD45"/>
    <mergeCell ref="C46:F46"/>
    <mergeCell ref="G46:N46"/>
    <mergeCell ref="O46:V46"/>
    <mergeCell ref="W46:AD46"/>
    <mergeCell ref="C51:F51"/>
    <mergeCell ref="G51:N51"/>
    <mergeCell ref="O51:V51"/>
    <mergeCell ref="W51:AD51"/>
    <mergeCell ref="C52:F52"/>
    <mergeCell ref="G52:N52"/>
    <mergeCell ref="O52:V52"/>
    <mergeCell ref="W52:AD52"/>
    <mergeCell ref="C49:F49"/>
    <mergeCell ref="G49:N49"/>
    <mergeCell ref="O49:V49"/>
    <mergeCell ref="W49:AD49"/>
    <mergeCell ref="C50:F50"/>
    <mergeCell ref="G50:N50"/>
    <mergeCell ref="O50:V50"/>
    <mergeCell ref="W50:AD50"/>
    <mergeCell ref="S54:T54"/>
    <mergeCell ref="U54:V54"/>
    <mergeCell ref="W54:X54"/>
    <mergeCell ref="Y54:Z54"/>
    <mergeCell ref="AA54:AB54"/>
    <mergeCell ref="AC54:AD54"/>
    <mergeCell ref="B54:B55"/>
    <mergeCell ref="C54:J54"/>
    <mergeCell ref="K54:L54"/>
    <mergeCell ref="M54:N54"/>
    <mergeCell ref="O54:P54"/>
    <mergeCell ref="Q54:R54"/>
    <mergeCell ref="C55:F55"/>
    <mergeCell ref="G55:N55"/>
    <mergeCell ref="O55:V55"/>
    <mergeCell ref="W55:AD55"/>
    <mergeCell ref="C56:F56"/>
    <mergeCell ref="G56:N56"/>
    <mergeCell ref="O56:V56"/>
    <mergeCell ref="W56:AD56"/>
    <mergeCell ref="C57:F57"/>
    <mergeCell ref="G57:N57"/>
    <mergeCell ref="O57:V57"/>
    <mergeCell ref="W57:AD57"/>
    <mergeCell ref="C60:F60"/>
    <mergeCell ref="G60:N60"/>
    <mergeCell ref="O60:V60"/>
    <mergeCell ref="W60:AD60"/>
    <mergeCell ref="C61:F61"/>
    <mergeCell ref="G61:N61"/>
    <mergeCell ref="O61:V61"/>
    <mergeCell ref="W61:AD61"/>
    <mergeCell ref="C58:F58"/>
    <mergeCell ref="G58:N58"/>
    <mergeCell ref="O58:V58"/>
    <mergeCell ref="W58:AD58"/>
    <mergeCell ref="C59:F59"/>
    <mergeCell ref="G59:N59"/>
    <mergeCell ref="O59:V59"/>
    <mergeCell ref="W59:AD59"/>
    <mergeCell ref="B65:C65"/>
    <mergeCell ref="A78:AF78"/>
    <mergeCell ref="A79:AF79"/>
    <mergeCell ref="C62:F62"/>
    <mergeCell ref="G62:N62"/>
    <mergeCell ref="O62:V62"/>
    <mergeCell ref="W62:AD62"/>
    <mergeCell ref="C63:F63"/>
    <mergeCell ref="G63:N63"/>
    <mergeCell ref="O63:V63"/>
    <mergeCell ref="W63:AD63"/>
  </mergeCells>
  <phoneticPr fontId="4"/>
  <conditionalFormatting sqref="H7:X7">
    <cfRule type="expression" dxfId="431" priority="14">
      <formula>ISBLANK($H$7)</formula>
    </cfRule>
  </conditionalFormatting>
  <conditionalFormatting sqref="H10:X10">
    <cfRule type="expression" dxfId="430" priority="10">
      <formula>ISBLANK($H$10)</formula>
    </cfRule>
  </conditionalFormatting>
  <conditionalFormatting sqref="M9:N9 R9:S9 W9:X9">
    <cfRule type="expression" dxfId="429" priority="7">
      <formula>OR($H7="新規",$H8="適用開始日を指定する")</formula>
    </cfRule>
  </conditionalFormatting>
  <conditionalFormatting sqref="H8:X8">
    <cfRule type="expression" dxfId="428" priority="5">
      <formula>NOT(H7="変更")</formula>
    </cfRule>
    <cfRule type="expression" dxfId="427" priority="6">
      <formula>ISBLANK(H8)</formula>
    </cfRule>
  </conditionalFormatting>
  <conditionalFormatting sqref="H9:L9 O9:Q9 T9:V9">
    <cfRule type="expression" dxfId="426" priority="3">
      <formula>OR($H7="",AND($H$7="変更",$H$8=""),AND($H$7="変更",$H8="速やかに適用する"))</formula>
    </cfRule>
    <cfRule type="expression" dxfId="425" priority="4">
      <formula>OR(AND($H$7="新規",H9=""),AND($H$8="適用開始日を指定する",H9=""))</formula>
    </cfRule>
  </conditionalFormatting>
  <dataValidations count="8">
    <dataValidation type="list" allowBlank="1" showInputMessage="1" showErrorMessage="1" sqref="H7:X7">
      <formula1>"新規,変更"</formula1>
    </dataValidation>
    <dataValidation type="textLength" allowBlank="1" showInputMessage="1" showErrorMessage="1" errorTitle="桁数を超えています" error="２桁以内で記載をお願いいたします。" sqref="K32:AE32 N19:AE19 K43:AE43 K54:AE54">
      <formula1>1</formula1>
      <formula2>2</formula2>
    </dataValidation>
    <dataValidation type="custom" imeMode="halfAlpha" allowBlank="1" showInputMessage="1" showErrorMessage="1" errorTitle="形式エラー" error="半角数字4桁で御記入ください。" sqref="H9:L9">
      <formula1>AND(LEN(H9)=4,ISNUMBER(H9))</formula1>
    </dataValidation>
    <dataValidation type="whole" imeMode="halfAlpha" allowBlank="1" showInputMessage="1" showErrorMessage="1" errorTitle="形式エラー" error="半角数字で1～12の値を御記入ください。" sqref="O9:Q9">
      <formula1>1</formula1>
      <formula2>12</formula2>
    </dataValidation>
    <dataValidation type="whole" imeMode="halfAlpha" allowBlank="1" showInputMessage="1" showErrorMessage="1" errorTitle="形式エラー" error="半角数字で1～31の値を御記入ください。" sqref="T9:V9">
      <formula1>1</formula1>
      <formula2>31</formula2>
    </dataValidation>
    <dataValidation type="custom" imeMode="disabled" allowBlank="1" showInputMessage="1" showErrorMessage="1" errorTitle="形式エラー" error="半角数字5桁で御記入ください。" sqref="H10:X10">
      <formula1>AND(LEN(H10)=LENB(H10),LEN(H10)=5)</formula1>
    </dataValidation>
    <dataValidation type="list" allowBlank="1" showInputMessage="1" showErrorMessage="1" sqref="C12:F13">
      <formula1>"○"</formula1>
    </dataValidation>
    <dataValidation type="list" allowBlank="1" showInputMessage="1" showErrorMessage="1" sqref="H8:X8">
      <formula1>"速やかに適用する,適用開始日を指定する"</formula1>
    </dataValidation>
  </dataValidations>
  <hyperlinks>
    <hyperlink ref="Z2" location="表紙!A1" display="表紙!A1"/>
  </hyperlinks>
  <pageMargins left="0.70866141732283472" right="0.70866141732283472" top="0.74803149606299213" bottom="0.74803149606299213" header="0.31496062992125984" footer="0.31496062992125984"/>
  <pageSetup paperSize="9" scale="76" fitToHeight="0" orientation="portrait" r:id="rId1"/>
  <rowBreaks count="1" manualBreakCount="1">
    <brk id="52" max="31" man="1"/>
  </rowBreaks>
  <ignoredErrors>
    <ignoredError sqref="B5 B19 B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8"/>
  <sheetViews>
    <sheetView showGridLines="0" showRowColHeaders="0" showRuler="0" view="pageLayout" zoomScaleNormal="100" zoomScaleSheetLayoutView="100" workbookViewId="0">
      <selection activeCell="E7" sqref="E7:J7"/>
    </sheetView>
  </sheetViews>
  <sheetFormatPr defaultColWidth="9" defaultRowHeight="18.75" x14ac:dyDescent="0.15"/>
  <cols>
    <col min="1" max="1" width="6" style="89" customWidth="1"/>
    <col min="2" max="2" width="8.125" style="89" customWidth="1"/>
    <col min="3" max="3" width="6.625" style="89" customWidth="1"/>
    <col min="4" max="4" width="7.5" style="89" customWidth="1"/>
    <col min="5" max="11" width="9.125" style="89" customWidth="1"/>
    <col min="12" max="12" width="9.25" style="89" customWidth="1"/>
    <col min="13" max="16" width="9.125" style="89" customWidth="1"/>
    <col min="17" max="17" width="6.25" style="89" customWidth="1"/>
    <col min="18" max="16384" width="9" style="89"/>
  </cols>
  <sheetData>
    <row r="1" spans="1:17" ht="18" customHeight="1" x14ac:dyDescent="0.15">
      <c r="A1" s="90"/>
      <c r="F1" s="91"/>
      <c r="J1" s="92"/>
    </row>
    <row r="2" spans="1:17" ht="18" customHeight="1" x14ac:dyDescent="0.4">
      <c r="O2" s="378" t="s">
        <v>16</v>
      </c>
      <c r="P2" s="378"/>
    </row>
    <row r="3" spans="1:17" ht="18" customHeight="1" x14ac:dyDescent="0.15">
      <c r="A3" s="412" t="s">
        <v>154</v>
      </c>
      <c r="B3" s="412"/>
      <c r="C3" s="412"/>
      <c r="D3" s="412"/>
      <c r="E3" s="412"/>
      <c r="F3" s="412"/>
      <c r="G3" s="412"/>
      <c r="H3" s="412"/>
      <c r="I3" s="412"/>
      <c r="J3" s="412"/>
      <c r="K3" s="412"/>
      <c r="L3" s="412"/>
      <c r="M3" s="412"/>
      <c r="N3" s="412"/>
      <c r="O3" s="412"/>
      <c r="P3" s="412"/>
      <c r="Q3" s="412"/>
    </row>
    <row r="4" spans="1:17" ht="18" customHeight="1" x14ac:dyDescent="0.15">
      <c r="A4" s="204"/>
      <c r="B4" s="204"/>
      <c r="C4" s="204"/>
      <c r="D4" s="204"/>
      <c r="E4" s="204"/>
      <c r="G4" s="204"/>
      <c r="H4" s="204"/>
      <c r="I4" s="205"/>
    </row>
    <row r="5" spans="1:17" ht="22.5" customHeight="1" x14ac:dyDescent="0.15">
      <c r="A5" s="89" t="s">
        <v>672</v>
      </c>
      <c r="E5" s="94"/>
      <c r="F5" s="97"/>
      <c r="G5" s="97"/>
      <c r="H5" s="97"/>
      <c r="I5" s="97"/>
    </row>
    <row r="6" spans="1:17" ht="22.5" customHeight="1" x14ac:dyDescent="0.15">
      <c r="B6" s="361" t="s">
        <v>97</v>
      </c>
      <c r="C6" s="361"/>
      <c r="D6" s="361"/>
      <c r="E6" s="361" t="s">
        <v>99</v>
      </c>
      <c r="F6" s="361"/>
      <c r="G6" s="361"/>
      <c r="H6" s="361"/>
      <c r="I6" s="361"/>
      <c r="J6" s="361"/>
      <c r="K6" s="187" t="s">
        <v>98</v>
      </c>
    </row>
    <row r="7" spans="1:17" ht="22.5" customHeight="1" x14ac:dyDescent="0.15">
      <c r="B7" s="361" t="s">
        <v>701</v>
      </c>
      <c r="C7" s="361"/>
      <c r="D7" s="361"/>
      <c r="E7" s="380"/>
      <c r="F7" s="380"/>
      <c r="G7" s="380"/>
      <c r="H7" s="380"/>
      <c r="I7" s="380"/>
      <c r="J7" s="380"/>
      <c r="K7" s="187" t="s">
        <v>100</v>
      </c>
    </row>
    <row r="8" spans="1:17" ht="22.5" customHeight="1" x14ac:dyDescent="0.15">
      <c r="B8" s="362" t="s">
        <v>92</v>
      </c>
      <c r="C8" s="363"/>
      <c r="D8" s="364"/>
      <c r="E8" s="370"/>
      <c r="F8" s="371"/>
      <c r="G8" s="371"/>
      <c r="H8" s="371"/>
      <c r="I8" s="371"/>
      <c r="J8" s="372"/>
      <c r="K8" s="368" t="s">
        <v>681</v>
      </c>
    </row>
    <row r="9" spans="1:17" x14ac:dyDescent="0.15">
      <c r="B9" s="365"/>
      <c r="C9" s="366"/>
      <c r="D9" s="367"/>
      <c r="E9" s="284"/>
      <c r="F9" s="282" t="s">
        <v>126</v>
      </c>
      <c r="G9" s="284"/>
      <c r="H9" s="282" t="s">
        <v>33</v>
      </c>
      <c r="I9" s="284"/>
      <c r="J9" s="283" t="s">
        <v>124</v>
      </c>
      <c r="K9" s="369"/>
    </row>
    <row r="10" spans="1:17" s="263" customFormat="1" ht="32.25" customHeight="1" x14ac:dyDescent="0.4">
      <c r="A10" s="263" t="s">
        <v>680</v>
      </c>
    </row>
    <row r="11" spans="1:17" ht="18" customHeight="1" x14ac:dyDescent="0.15">
      <c r="A11" s="91"/>
      <c r="B11" s="89" t="s">
        <v>1201</v>
      </c>
      <c r="F11" s="192"/>
      <c r="G11" s="192"/>
      <c r="H11" s="192"/>
      <c r="I11" s="192"/>
      <c r="J11" s="192"/>
      <c r="K11" s="192"/>
      <c r="L11" s="192"/>
      <c r="M11" s="413"/>
      <c r="N11" s="413"/>
      <c r="O11" s="413"/>
      <c r="P11" s="413"/>
    </row>
    <row r="12" spans="1:17" ht="19.5" customHeight="1" x14ac:dyDescent="0.15">
      <c r="B12" s="344" t="s">
        <v>0</v>
      </c>
      <c r="C12" s="345"/>
      <c r="D12" s="346"/>
      <c r="E12" s="358" t="s">
        <v>1</v>
      </c>
      <c r="F12" s="345"/>
      <c r="G12" s="345"/>
      <c r="H12" s="345"/>
      <c r="I12" s="345"/>
      <c r="J12" s="346"/>
      <c r="K12" s="373" t="s">
        <v>2</v>
      </c>
      <c r="L12" s="374"/>
      <c r="M12" s="374"/>
      <c r="N12" s="374"/>
      <c r="O12" s="374"/>
      <c r="P12" s="377"/>
    </row>
    <row r="13" spans="1:17" ht="19.5" customHeight="1" x14ac:dyDescent="0.15">
      <c r="B13" s="344" t="s">
        <v>6</v>
      </c>
      <c r="C13" s="345"/>
      <c r="D13" s="346"/>
      <c r="E13" s="340"/>
      <c r="F13" s="341"/>
      <c r="G13" s="341"/>
      <c r="H13" s="341"/>
      <c r="I13" s="341"/>
      <c r="J13" s="342"/>
      <c r="K13" s="340"/>
      <c r="L13" s="341"/>
      <c r="M13" s="341"/>
      <c r="N13" s="341"/>
      <c r="O13" s="341"/>
      <c r="P13" s="342"/>
    </row>
    <row r="14" spans="1:17" ht="19.5" customHeight="1" x14ac:dyDescent="0.15">
      <c r="B14" s="344" t="s">
        <v>147</v>
      </c>
      <c r="C14" s="345"/>
      <c r="D14" s="346"/>
      <c r="E14" s="340"/>
      <c r="F14" s="341"/>
      <c r="G14" s="341"/>
      <c r="H14" s="341"/>
      <c r="I14" s="341"/>
      <c r="J14" s="342"/>
      <c r="K14" s="340"/>
      <c r="L14" s="341"/>
      <c r="M14" s="341"/>
      <c r="N14" s="341"/>
      <c r="O14" s="341"/>
      <c r="P14" s="342"/>
    </row>
    <row r="15" spans="1:17" ht="19.5" customHeight="1" x14ac:dyDescent="0.15">
      <c r="B15" s="344" t="s">
        <v>1186</v>
      </c>
      <c r="C15" s="345"/>
      <c r="D15" s="346"/>
      <c r="E15" s="340"/>
      <c r="F15" s="341"/>
      <c r="G15" s="341"/>
      <c r="H15" s="341"/>
      <c r="I15" s="341"/>
      <c r="J15" s="342"/>
      <c r="K15" s="340"/>
      <c r="L15" s="341"/>
      <c r="M15" s="341"/>
      <c r="N15" s="341"/>
      <c r="O15" s="341"/>
      <c r="P15" s="342"/>
    </row>
    <row r="16" spans="1:17" ht="19.5" customHeight="1" x14ac:dyDescent="0.15">
      <c r="B16" s="347" t="s">
        <v>1185</v>
      </c>
      <c r="C16" s="348"/>
      <c r="D16" s="349"/>
      <c r="E16" s="343"/>
      <c r="F16" s="341"/>
      <c r="G16" s="341"/>
      <c r="H16" s="341"/>
      <c r="I16" s="341"/>
      <c r="J16" s="342"/>
      <c r="K16" s="343"/>
      <c r="L16" s="341"/>
      <c r="M16" s="341"/>
      <c r="N16" s="341"/>
      <c r="O16" s="341"/>
      <c r="P16" s="342"/>
    </row>
    <row r="17" spans="1:16" ht="19.5" customHeight="1" x14ac:dyDescent="0.15">
      <c r="B17" s="344" t="s">
        <v>1187</v>
      </c>
      <c r="C17" s="345"/>
      <c r="D17" s="346"/>
      <c r="E17" s="340"/>
      <c r="F17" s="341"/>
      <c r="G17" s="341"/>
      <c r="H17" s="341"/>
      <c r="I17" s="341"/>
      <c r="J17" s="342"/>
      <c r="K17" s="340"/>
      <c r="L17" s="341"/>
      <c r="M17" s="341"/>
      <c r="N17" s="341"/>
      <c r="O17" s="341"/>
      <c r="P17" s="342"/>
    </row>
    <row r="18" spans="1:16" ht="19.5" customHeight="1" x14ac:dyDescent="0.15">
      <c r="B18" s="344" t="s">
        <v>3</v>
      </c>
      <c r="C18" s="345"/>
      <c r="D18" s="346"/>
      <c r="E18" s="340"/>
      <c r="F18" s="341"/>
      <c r="G18" s="341"/>
      <c r="H18" s="341"/>
      <c r="I18" s="341"/>
      <c r="J18" s="342"/>
      <c r="K18" s="340"/>
      <c r="L18" s="341"/>
      <c r="M18" s="341"/>
      <c r="N18" s="341"/>
      <c r="O18" s="341"/>
      <c r="P18" s="342"/>
    </row>
    <row r="19" spans="1:16" ht="18" customHeight="1" x14ac:dyDescent="0.15">
      <c r="B19" s="97"/>
      <c r="C19" s="97"/>
      <c r="D19" s="97"/>
      <c r="E19" s="97"/>
      <c r="F19" s="94"/>
      <c r="G19" s="94"/>
      <c r="H19" s="94"/>
      <c r="I19" s="94"/>
      <c r="J19" s="94"/>
      <c r="K19" s="194"/>
      <c r="L19" s="94"/>
      <c r="M19" s="94"/>
      <c r="N19" s="94"/>
      <c r="O19" s="94"/>
      <c r="P19" s="94"/>
    </row>
    <row r="20" spans="1:16" ht="18" customHeight="1" x14ac:dyDescent="0.15">
      <c r="A20" s="91"/>
      <c r="B20" s="89" t="s">
        <v>674</v>
      </c>
      <c r="F20" s="192"/>
      <c r="G20" s="192"/>
      <c r="H20" s="192"/>
      <c r="I20" s="192"/>
      <c r="J20" s="192"/>
      <c r="K20" s="192"/>
      <c r="L20" s="192"/>
      <c r="M20" s="413"/>
      <c r="N20" s="413"/>
      <c r="O20" s="413"/>
      <c r="P20" s="413"/>
    </row>
    <row r="21" spans="1:16" ht="19.5" customHeight="1" x14ac:dyDescent="0.15">
      <c r="B21" s="344" t="s">
        <v>0</v>
      </c>
      <c r="C21" s="345"/>
      <c r="D21" s="346"/>
      <c r="E21" s="358" t="s">
        <v>1</v>
      </c>
      <c r="F21" s="345"/>
      <c r="G21" s="345"/>
      <c r="H21" s="345"/>
      <c r="I21" s="345"/>
      <c r="J21" s="346"/>
      <c r="K21" s="373" t="s">
        <v>2</v>
      </c>
      <c r="L21" s="374"/>
      <c r="M21" s="374"/>
      <c r="N21" s="374"/>
      <c r="O21" s="374"/>
      <c r="P21" s="377"/>
    </row>
    <row r="22" spans="1:16" ht="19.5" customHeight="1" x14ac:dyDescent="0.15">
      <c r="B22" s="344" t="s">
        <v>6</v>
      </c>
      <c r="C22" s="345"/>
      <c r="D22" s="346"/>
      <c r="E22" s="340"/>
      <c r="F22" s="341"/>
      <c r="G22" s="341"/>
      <c r="H22" s="341"/>
      <c r="I22" s="341"/>
      <c r="J22" s="342"/>
      <c r="K22" s="340"/>
      <c r="L22" s="341"/>
      <c r="M22" s="341"/>
      <c r="N22" s="341"/>
      <c r="O22" s="341"/>
      <c r="P22" s="342"/>
    </row>
    <row r="23" spans="1:16" ht="19.5" customHeight="1" x14ac:dyDescent="0.15">
      <c r="B23" s="344" t="s">
        <v>147</v>
      </c>
      <c r="C23" s="345"/>
      <c r="D23" s="346"/>
      <c r="E23" s="340"/>
      <c r="F23" s="341"/>
      <c r="G23" s="341"/>
      <c r="H23" s="341"/>
      <c r="I23" s="341"/>
      <c r="J23" s="342"/>
      <c r="K23" s="340"/>
      <c r="L23" s="341"/>
      <c r="M23" s="341"/>
      <c r="N23" s="341"/>
      <c r="O23" s="341"/>
      <c r="P23" s="342"/>
    </row>
    <row r="24" spans="1:16" ht="19.5" customHeight="1" x14ac:dyDescent="0.15">
      <c r="B24" s="344" t="s">
        <v>1186</v>
      </c>
      <c r="C24" s="345"/>
      <c r="D24" s="346"/>
      <c r="E24" s="340"/>
      <c r="F24" s="341"/>
      <c r="G24" s="341"/>
      <c r="H24" s="341"/>
      <c r="I24" s="341"/>
      <c r="J24" s="342"/>
      <c r="K24" s="340"/>
      <c r="L24" s="341"/>
      <c r="M24" s="341"/>
      <c r="N24" s="341"/>
      <c r="O24" s="341"/>
      <c r="P24" s="342"/>
    </row>
    <row r="25" spans="1:16" ht="19.5" customHeight="1" x14ac:dyDescent="0.15">
      <c r="B25" s="347" t="s">
        <v>1185</v>
      </c>
      <c r="C25" s="348"/>
      <c r="D25" s="349"/>
      <c r="E25" s="343"/>
      <c r="F25" s="341"/>
      <c r="G25" s="341"/>
      <c r="H25" s="341"/>
      <c r="I25" s="341"/>
      <c r="J25" s="342"/>
      <c r="K25" s="343"/>
      <c r="L25" s="341"/>
      <c r="M25" s="341"/>
      <c r="N25" s="341"/>
      <c r="O25" s="341"/>
      <c r="P25" s="342"/>
    </row>
    <row r="26" spans="1:16" ht="19.5" customHeight="1" x14ac:dyDescent="0.15">
      <c r="B26" s="344" t="s">
        <v>1187</v>
      </c>
      <c r="C26" s="345"/>
      <c r="D26" s="346"/>
      <c r="E26" s="340"/>
      <c r="F26" s="341"/>
      <c r="G26" s="341"/>
      <c r="H26" s="341"/>
      <c r="I26" s="341"/>
      <c r="J26" s="342"/>
      <c r="K26" s="340"/>
      <c r="L26" s="341"/>
      <c r="M26" s="341"/>
      <c r="N26" s="341"/>
      <c r="O26" s="341"/>
      <c r="P26" s="342"/>
    </row>
    <row r="27" spans="1:16" ht="19.5" customHeight="1" x14ac:dyDescent="0.15">
      <c r="B27" s="344" t="s">
        <v>3</v>
      </c>
      <c r="C27" s="345"/>
      <c r="D27" s="346"/>
      <c r="E27" s="340"/>
      <c r="F27" s="341"/>
      <c r="G27" s="341"/>
      <c r="H27" s="341"/>
      <c r="I27" s="341"/>
      <c r="J27" s="342"/>
      <c r="K27" s="340"/>
      <c r="L27" s="341"/>
      <c r="M27" s="341"/>
      <c r="N27" s="341"/>
      <c r="O27" s="341"/>
      <c r="P27" s="342"/>
    </row>
    <row r="28" spans="1:16" ht="19.5" customHeight="1" x14ac:dyDescent="0.15">
      <c r="B28" s="97"/>
      <c r="C28" s="97"/>
      <c r="D28" s="97"/>
      <c r="E28" s="117"/>
      <c r="F28" s="117"/>
      <c r="G28" s="117"/>
      <c r="H28" s="117"/>
      <c r="I28" s="117"/>
      <c r="J28" s="117"/>
      <c r="K28" s="117"/>
      <c r="L28" s="117"/>
      <c r="M28" s="117"/>
      <c r="N28" s="117"/>
      <c r="O28" s="117"/>
      <c r="P28" s="117"/>
    </row>
    <row r="29" spans="1:16" ht="18" customHeight="1" x14ac:dyDescent="0.15">
      <c r="A29" s="91"/>
      <c r="B29" s="89" t="s">
        <v>682</v>
      </c>
      <c r="F29" s="192"/>
      <c r="G29" s="192"/>
      <c r="H29" s="192"/>
      <c r="I29" s="192"/>
      <c r="J29" s="192"/>
      <c r="K29" s="192"/>
      <c r="L29" s="192"/>
      <c r="M29" s="413"/>
      <c r="N29" s="413"/>
      <c r="O29" s="413"/>
      <c r="P29" s="413"/>
    </row>
    <row r="30" spans="1:16" ht="19.5" customHeight="1" x14ac:dyDescent="0.15">
      <c r="B30" s="344" t="s">
        <v>0</v>
      </c>
      <c r="C30" s="345"/>
      <c r="D30" s="346"/>
      <c r="E30" s="358" t="s">
        <v>1</v>
      </c>
      <c r="F30" s="345"/>
      <c r="G30" s="345"/>
      <c r="H30" s="345"/>
      <c r="I30" s="345"/>
      <c r="J30" s="346"/>
      <c r="K30" s="373" t="s">
        <v>2</v>
      </c>
      <c r="L30" s="374"/>
      <c r="M30" s="374"/>
      <c r="N30" s="374"/>
      <c r="O30" s="374"/>
      <c r="P30" s="377"/>
    </row>
    <row r="31" spans="1:16" ht="19.5" customHeight="1" x14ac:dyDescent="0.15">
      <c r="B31" s="344" t="s">
        <v>6</v>
      </c>
      <c r="C31" s="345"/>
      <c r="D31" s="346"/>
      <c r="E31" s="340"/>
      <c r="F31" s="341"/>
      <c r="G31" s="341"/>
      <c r="H31" s="341"/>
      <c r="I31" s="341"/>
      <c r="J31" s="342"/>
      <c r="K31" s="340"/>
      <c r="L31" s="341"/>
      <c r="M31" s="341"/>
      <c r="N31" s="341"/>
      <c r="O31" s="341"/>
      <c r="P31" s="342"/>
    </row>
    <row r="32" spans="1:16" ht="19.5" customHeight="1" x14ac:dyDescent="0.15">
      <c r="B32" s="344" t="s">
        <v>147</v>
      </c>
      <c r="C32" s="345"/>
      <c r="D32" s="346"/>
      <c r="E32" s="340"/>
      <c r="F32" s="341"/>
      <c r="G32" s="341"/>
      <c r="H32" s="341"/>
      <c r="I32" s="341"/>
      <c r="J32" s="342"/>
      <c r="K32" s="340"/>
      <c r="L32" s="341"/>
      <c r="M32" s="341"/>
      <c r="N32" s="341"/>
      <c r="O32" s="341"/>
      <c r="P32" s="342"/>
    </row>
    <row r="33" spans="1:16" ht="19.5" customHeight="1" x14ac:dyDescent="0.15">
      <c r="B33" s="344" t="s">
        <v>1186</v>
      </c>
      <c r="C33" s="345"/>
      <c r="D33" s="346"/>
      <c r="E33" s="340"/>
      <c r="F33" s="341"/>
      <c r="G33" s="341"/>
      <c r="H33" s="341"/>
      <c r="I33" s="341"/>
      <c r="J33" s="342"/>
      <c r="K33" s="340"/>
      <c r="L33" s="341"/>
      <c r="M33" s="341"/>
      <c r="N33" s="341"/>
      <c r="O33" s="341"/>
      <c r="P33" s="342"/>
    </row>
    <row r="34" spans="1:16" ht="19.5" customHeight="1" x14ac:dyDescent="0.15">
      <c r="B34" s="347" t="s">
        <v>1185</v>
      </c>
      <c r="C34" s="348"/>
      <c r="D34" s="349"/>
      <c r="E34" s="343"/>
      <c r="F34" s="341"/>
      <c r="G34" s="341"/>
      <c r="H34" s="341"/>
      <c r="I34" s="341"/>
      <c r="J34" s="342"/>
      <c r="K34" s="343"/>
      <c r="L34" s="341"/>
      <c r="M34" s="341"/>
      <c r="N34" s="341"/>
      <c r="O34" s="341"/>
      <c r="P34" s="342"/>
    </row>
    <row r="35" spans="1:16" ht="19.5" customHeight="1" x14ac:dyDescent="0.15">
      <c r="B35" s="344" t="s">
        <v>1187</v>
      </c>
      <c r="C35" s="345"/>
      <c r="D35" s="346"/>
      <c r="E35" s="340"/>
      <c r="F35" s="341"/>
      <c r="G35" s="341"/>
      <c r="H35" s="341"/>
      <c r="I35" s="341"/>
      <c r="J35" s="342"/>
      <c r="K35" s="340"/>
      <c r="L35" s="341"/>
      <c r="M35" s="341"/>
      <c r="N35" s="341"/>
      <c r="O35" s="341"/>
      <c r="P35" s="342"/>
    </row>
    <row r="36" spans="1:16" ht="19.5" customHeight="1" x14ac:dyDescent="0.15">
      <c r="B36" s="344" t="s">
        <v>3</v>
      </c>
      <c r="C36" s="345"/>
      <c r="D36" s="346"/>
      <c r="E36" s="340"/>
      <c r="F36" s="341"/>
      <c r="G36" s="341"/>
      <c r="H36" s="341"/>
      <c r="I36" s="341"/>
      <c r="J36" s="342"/>
      <c r="K36" s="340"/>
      <c r="L36" s="341"/>
      <c r="M36" s="341"/>
      <c r="N36" s="341"/>
      <c r="O36" s="341"/>
      <c r="P36" s="342"/>
    </row>
    <row r="37" spans="1:16" ht="18" customHeight="1" x14ac:dyDescent="0.15">
      <c r="F37" s="192"/>
      <c r="G37" s="192"/>
      <c r="H37" s="192"/>
      <c r="I37" s="192"/>
      <c r="J37" s="192"/>
      <c r="K37" s="192"/>
      <c r="L37" s="192"/>
      <c r="M37" s="192"/>
      <c r="N37" s="192"/>
      <c r="O37" s="192"/>
      <c r="P37" s="192"/>
    </row>
    <row r="38" spans="1:16" ht="18" customHeight="1" x14ac:dyDescent="0.15">
      <c r="A38" s="91"/>
      <c r="B38" s="89" t="s">
        <v>683</v>
      </c>
      <c r="F38" s="192"/>
      <c r="G38" s="192"/>
      <c r="H38" s="192"/>
      <c r="I38" s="192"/>
      <c r="J38" s="192"/>
      <c r="K38" s="192"/>
      <c r="L38" s="192"/>
      <c r="M38" s="413"/>
      <c r="N38" s="413"/>
      <c r="O38" s="413"/>
      <c r="P38" s="413"/>
    </row>
    <row r="39" spans="1:16" ht="19.5" customHeight="1" x14ac:dyDescent="0.15">
      <c r="B39" s="344" t="s">
        <v>0</v>
      </c>
      <c r="C39" s="345"/>
      <c r="D39" s="346"/>
      <c r="E39" s="358" t="s">
        <v>1</v>
      </c>
      <c r="F39" s="345"/>
      <c r="G39" s="345"/>
      <c r="H39" s="345"/>
      <c r="I39" s="345"/>
      <c r="J39" s="346"/>
      <c r="K39" s="373" t="s">
        <v>2</v>
      </c>
      <c r="L39" s="374"/>
      <c r="M39" s="374"/>
      <c r="N39" s="374"/>
      <c r="O39" s="374"/>
      <c r="P39" s="377"/>
    </row>
    <row r="40" spans="1:16" ht="19.5" customHeight="1" x14ac:dyDescent="0.15">
      <c r="B40" s="344" t="s">
        <v>6</v>
      </c>
      <c r="C40" s="345"/>
      <c r="D40" s="346"/>
      <c r="E40" s="340"/>
      <c r="F40" s="341"/>
      <c r="G40" s="341"/>
      <c r="H40" s="341"/>
      <c r="I40" s="341"/>
      <c r="J40" s="342"/>
      <c r="K40" s="340"/>
      <c r="L40" s="341"/>
      <c r="M40" s="341"/>
      <c r="N40" s="341"/>
      <c r="O40" s="341"/>
      <c r="P40" s="342"/>
    </row>
    <row r="41" spans="1:16" ht="19.5" customHeight="1" x14ac:dyDescent="0.15">
      <c r="B41" s="344" t="s">
        <v>147</v>
      </c>
      <c r="C41" s="345"/>
      <c r="D41" s="346"/>
      <c r="E41" s="340"/>
      <c r="F41" s="341"/>
      <c r="G41" s="341"/>
      <c r="H41" s="341"/>
      <c r="I41" s="341"/>
      <c r="J41" s="342"/>
      <c r="K41" s="340"/>
      <c r="L41" s="341"/>
      <c r="M41" s="341"/>
      <c r="N41" s="341"/>
      <c r="O41" s="341"/>
      <c r="P41" s="342"/>
    </row>
    <row r="42" spans="1:16" ht="19.5" customHeight="1" x14ac:dyDescent="0.15">
      <c r="B42" s="344" t="s">
        <v>1186</v>
      </c>
      <c r="C42" s="345"/>
      <c r="D42" s="346"/>
      <c r="E42" s="340"/>
      <c r="F42" s="341"/>
      <c r="G42" s="341"/>
      <c r="H42" s="341"/>
      <c r="I42" s="341"/>
      <c r="J42" s="342"/>
      <c r="K42" s="340"/>
      <c r="L42" s="341"/>
      <c r="M42" s="341"/>
      <c r="N42" s="341"/>
      <c r="O42" s="341"/>
      <c r="P42" s="342"/>
    </row>
    <row r="43" spans="1:16" ht="19.5" customHeight="1" x14ac:dyDescent="0.15">
      <c r="B43" s="347" t="s">
        <v>1185</v>
      </c>
      <c r="C43" s="348"/>
      <c r="D43" s="349"/>
      <c r="E43" s="343"/>
      <c r="F43" s="341"/>
      <c r="G43" s="341"/>
      <c r="H43" s="341"/>
      <c r="I43" s="341"/>
      <c r="J43" s="342"/>
      <c r="K43" s="343"/>
      <c r="L43" s="341"/>
      <c r="M43" s="341"/>
      <c r="N43" s="341"/>
      <c r="O43" s="341"/>
      <c r="P43" s="342"/>
    </row>
    <row r="44" spans="1:16" ht="19.5" customHeight="1" x14ac:dyDescent="0.15">
      <c r="B44" s="344" t="s">
        <v>1187</v>
      </c>
      <c r="C44" s="345"/>
      <c r="D44" s="346"/>
      <c r="E44" s="340"/>
      <c r="F44" s="341"/>
      <c r="G44" s="341"/>
      <c r="H44" s="341"/>
      <c r="I44" s="341"/>
      <c r="J44" s="342"/>
      <c r="K44" s="340"/>
      <c r="L44" s="341"/>
      <c r="M44" s="341"/>
      <c r="N44" s="341"/>
      <c r="O44" s="341"/>
      <c r="P44" s="342"/>
    </row>
    <row r="45" spans="1:16" ht="19.5" customHeight="1" x14ac:dyDescent="0.15">
      <c r="B45" s="344" t="s">
        <v>3</v>
      </c>
      <c r="C45" s="345"/>
      <c r="D45" s="346"/>
      <c r="E45" s="340"/>
      <c r="F45" s="341"/>
      <c r="G45" s="341"/>
      <c r="H45" s="341"/>
      <c r="I45" s="341"/>
      <c r="J45" s="342"/>
      <c r="K45" s="340"/>
      <c r="L45" s="341"/>
      <c r="M45" s="341"/>
      <c r="N45" s="341"/>
      <c r="O45" s="341"/>
      <c r="P45" s="342"/>
    </row>
    <row r="46" spans="1:16" ht="18" customHeight="1" x14ac:dyDescent="0.15">
      <c r="B46" s="97"/>
      <c r="C46" s="97"/>
      <c r="D46" s="97"/>
      <c r="E46" s="97"/>
      <c r="F46" s="194"/>
      <c r="G46" s="194"/>
      <c r="H46" s="194"/>
      <c r="I46" s="194"/>
      <c r="J46" s="194"/>
      <c r="K46" s="194"/>
      <c r="L46" s="194"/>
      <c r="M46" s="94"/>
      <c r="N46" s="94"/>
      <c r="O46" s="94"/>
      <c r="P46" s="94"/>
    </row>
    <row r="47" spans="1:16" ht="18" customHeight="1" x14ac:dyDescent="0.15">
      <c r="A47" s="91"/>
      <c r="B47" s="89" t="s">
        <v>1199</v>
      </c>
      <c r="F47" s="192"/>
      <c r="G47" s="192"/>
      <c r="H47" s="192"/>
      <c r="I47" s="192"/>
      <c r="J47" s="192"/>
      <c r="K47" s="192"/>
      <c r="L47" s="192"/>
      <c r="M47" s="413"/>
      <c r="N47" s="413"/>
      <c r="O47" s="413"/>
      <c r="P47" s="413"/>
    </row>
    <row r="48" spans="1:16" ht="19.5" customHeight="1" x14ac:dyDescent="0.15">
      <c r="B48" s="344" t="s">
        <v>0</v>
      </c>
      <c r="C48" s="345"/>
      <c r="D48" s="346"/>
      <c r="E48" s="358" t="s">
        <v>1</v>
      </c>
      <c r="F48" s="345"/>
      <c r="G48" s="345"/>
      <c r="H48" s="345"/>
      <c r="I48" s="345"/>
      <c r="J48" s="346"/>
      <c r="K48" s="373" t="s">
        <v>2</v>
      </c>
      <c r="L48" s="374"/>
      <c r="M48" s="374"/>
      <c r="N48" s="374"/>
      <c r="O48" s="374"/>
      <c r="P48" s="377"/>
    </row>
    <row r="49" spans="2:16" ht="19.5" customHeight="1" x14ac:dyDescent="0.15">
      <c r="B49" s="344" t="s">
        <v>6</v>
      </c>
      <c r="C49" s="345"/>
      <c r="D49" s="346"/>
      <c r="E49" s="340"/>
      <c r="F49" s="341"/>
      <c r="G49" s="341"/>
      <c r="H49" s="341"/>
      <c r="I49" s="341"/>
      <c r="J49" s="342"/>
      <c r="K49" s="340"/>
      <c r="L49" s="341"/>
      <c r="M49" s="341"/>
      <c r="N49" s="341"/>
      <c r="O49" s="341"/>
      <c r="P49" s="342"/>
    </row>
    <row r="50" spans="2:16" ht="19.5" customHeight="1" x14ac:dyDescent="0.15">
      <c r="B50" s="344" t="s">
        <v>147</v>
      </c>
      <c r="C50" s="345"/>
      <c r="D50" s="346"/>
      <c r="E50" s="340"/>
      <c r="F50" s="341"/>
      <c r="G50" s="341"/>
      <c r="H50" s="341"/>
      <c r="I50" s="341"/>
      <c r="J50" s="342"/>
      <c r="K50" s="340"/>
      <c r="L50" s="341"/>
      <c r="M50" s="341"/>
      <c r="N50" s="341"/>
      <c r="O50" s="341"/>
      <c r="P50" s="342"/>
    </row>
    <row r="51" spans="2:16" ht="19.5" customHeight="1" x14ac:dyDescent="0.15">
      <c r="B51" s="344" t="s">
        <v>1186</v>
      </c>
      <c r="C51" s="345"/>
      <c r="D51" s="346"/>
      <c r="E51" s="340"/>
      <c r="F51" s="341"/>
      <c r="G51" s="341"/>
      <c r="H51" s="341"/>
      <c r="I51" s="341"/>
      <c r="J51" s="342"/>
      <c r="K51" s="340"/>
      <c r="L51" s="341"/>
      <c r="M51" s="341"/>
      <c r="N51" s="341"/>
      <c r="O51" s="341"/>
      <c r="P51" s="342"/>
    </row>
    <row r="52" spans="2:16" ht="19.5" customHeight="1" x14ac:dyDescent="0.15">
      <c r="B52" s="347" t="s">
        <v>1185</v>
      </c>
      <c r="C52" s="348"/>
      <c r="D52" s="349"/>
      <c r="E52" s="343"/>
      <c r="F52" s="341"/>
      <c r="G52" s="341"/>
      <c r="H52" s="341"/>
      <c r="I52" s="341"/>
      <c r="J52" s="342"/>
      <c r="K52" s="343"/>
      <c r="L52" s="341"/>
      <c r="M52" s="341"/>
      <c r="N52" s="341"/>
      <c r="O52" s="341"/>
      <c r="P52" s="342"/>
    </row>
    <row r="53" spans="2:16" ht="19.5" customHeight="1" x14ac:dyDescent="0.15">
      <c r="B53" s="344" t="s">
        <v>1187</v>
      </c>
      <c r="C53" s="345"/>
      <c r="D53" s="346"/>
      <c r="E53" s="340"/>
      <c r="F53" s="341"/>
      <c r="G53" s="341"/>
      <c r="H53" s="341"/>
      <c r="I53" s="341"/>
      <c r="J53" s="342"/>
      <c r="K53" s="340"/>
      <c r="L53" s="341"/>
      <c r="M53" s="341"/>
      <c r="N53" s="341"/>
      <c r="O53" s="341"/>
      <c r="P53" s="342"/>
    </row>
    <row r="54" spans="2:16" ht="19.5" customHeight="1" x14ac:dyDescent="0.15">
      <c r="B54" s="344" t="s">
        <v>3</v>
      </c>
      <c r="C54" s="345"/>
      <c r="D54" s="346"/>
      <c r="E54" s="340"/>
      <c r="F54" s="341"/>
      <c r="G54" s="341"/>
      <c r="H54" s="341"/>
      <c r="I54" s="341"/>
      <c r="J54" s="342"/>
      <c r="K54" s="340"/>
      <c r="L54" s="341"/>
      <c r="M54" s="341"/>
      <c r="N54" s="341"/>
      <c r="O54" s="341"/>
      <c r="P54" s="342"/>
    </row>
    <row r="55" spans="2:16" ht="18" customHeight="1" x14ac:dyDescent="0.15">
      <c r="B55" s="97"/>
      <c r="C55" s="97"/>
      <c r="D55" s="97"/>
      <c r="E55" s="97"/>
      <c r="F55" s="194"/>
      <c r="G55" s="194"/>
      <c r="H55" s="194"/>
      <c r="I55" s="194"/>
      <c r="J55" s="194"/>
      <c r="K55" s="194"/>
      <c r="L55" s="194"/>
      <c r="M55" s="94"/>
      <c r="N55" s="94"/>
      <c r="O55" s="94"/>
      <c r="P55" s="94"/>
    </row>
    <row r="56" spans="2:16" ht="18" customHeight="1" x14ac:dyDescent="0.15">
      <c r="B56" s="91" t="s">
        <v>684</v>
      </c>
      <c r="M56" s="413"/>
      <c r="N56" s="413"/>
      <c r="O56" s="413"/>
      <c r="P56" s="413"/>
    </row>
    <row r="57" spans="2:16" ht="19.5" customHeight="1" x14ac:dyDescent="0.15">
      <c r="B57" s="344" t="s">
        <v>0</v>
      </c>
      <c r="C57" s="345"/>
      <c r="D57" s="346"/>
      <c r="E57" s="358" t="s">
        <v>1</v>
      </c>
      <c r="F57" s="345"/>
      <c r="G57" s="345"/>
      <c r="H57" s="345"/>
      <c r="I57" s="345"/>
      <c r="J57" s="346"/>
      <c r="K57" s="373" t="s">
        <v>2</v>
      </c>
      <c r="L57" s="374"/>
      <c r="M57" s="374"/>
      <c r="N57" s="374"/>
      <c r="O57" s="374"/>
      <c r="P57" s="377"/>
    </row>
    <row r="58" spans="2:16" ht="19.5" customHeight="1" x14ac:dyDescent="0.15">
      <c r="B58" s="344" t="s">
        <v>6</v>
      </c>
      <c r="C58" s="345"/>
      <c r="D58" s="346"/>
      <c r="E58" s="414"/>
      <c r="F58" s="415"/>
      <c r="G58" s="415"/>
      <c r="H58" s="415"/>
      <c r="I58" s="415"/>
      <c r="J58" s="416"/>
      <c r="K58" s="340"/>
      <c r="L58" s="341"/>
      <c r="M58" s="341"/>
      <c r="N58" s="341"/>
      <c r="O58" s="341"/>
      <c r="P58" s="342"/>
    </row>
    <row r="59" spans="2:16" ht="19.5" customHeight="1" x14ac:dyDescent="0.15">
      <c r="B59" s="344" t="s">
        <v>147</v>
      </c>
      <c r="C59" s="345"/>
      <c r="D59" s="346"/>
      <c r="E59" s="350"/>
      <c r="F59" s="351"/>
      <c r="G59" s="351"/>
      <c r="H59" s="351"/>
      <c r="I59" s="351"/>
      <c r="J59" s="352"/>
      <c r="K59" s="340"/>
      <c r="L59" s="341"/>
      <c r="M59" s="341"/>
      <c r="N59" s="341"/>
      <c r="O59" s="341"/>
      <c r="P59" s="342"/>
    </row>
    <row r="60" spans="2:16" ht="19.5" customHeight="1" x14ac:dyDescent="0.15">
      <c r="B60" s="344" t="s">
        <v>1186</v>
      </c>
      <c r="C60" s="345"/>
      <c r="D60" s="346"/>
      <c r="E60" s="350"/>
      <c r="F60" s="351"/>
      <c r="G60" s="351"/>
      <c r="H60" s="351"/>
      <c r="I60" s="351"/>
      <c r="J60" s="352"/>
      <c r="K60" s="340"/>
      <c r="L60" s="341"/>
      <c r="M60" s="341"/>
      <c r="N60" s="341"/>
      <c r="O60" s="341"/>
      <c r="P60" s="342"/>
    </row>
    <row r="61" spans="2:16" ht="19.5" customHeight="1" x14ac:dyDescent="0.15">
      <c r="B61" s="347" t="s">
        <v>1185</v>
      </c>
      <c r="C61" s="348"/>
      <c r="D61" s="349"/>
      <c r="E61" s="350"/>
      <c r="F61" s="351"/>
      <c r="G61" s="351"/>
      <c r="H61" s="351"/>
      <c r="I61" s="351"/>
      <c r="J61" s="352"/>
      <c r="K61" s="343"/>
      <c r="L61" s="341"/>
      <c r="M61" s="341"/>
      <c r="N61" s="341"/>
      <c r="O61" s="341"/>
      <c r="P61" s="342"/>
    </row>
    <row r="62" spans="2:16" ht="19.5" customHeight="1" x14ac:dyDescent="0.15">
      <c r="B62" s="344" t="s">
        <v>1187</v>
      </c>
      <c r="C62" s="345"/>
      <c r="D62" s="346"/>
      <c r="E62" s="350"/>
      <c r="F62" s="351"/>
      <c r="G62" s="351"/>
      <c r="H62" s="351"/>
      <c r="I62" s="351"/>
      <c r="J62" s="352"/>
      <c r="K62" s="340"/>
      <c r="L62" s="341"/>
      <c r="M62" s="341"/>
      <c r="N62" s="341"/>
      <c r="O62" s="341"/>
      <c r="P62" s="342"/>
    </row>
    <row r="63" spans="2:16" ht="19.5" customHeight="1" x14ac:dyDescent="0.15">
      <c r="B63" s="344" t="s">
        <v>3</v>
      </c>
      <c r="C63" s="345"/>
      <c r="D63" s="346"/>
      <c r="E63" s="353"/>
      <c r="F63" s="354"/>
      <c r="G63" s="354"/>
      <c r="H63" s="354"/>
      <c r="I63" s="354"/>
      <c r="J63" s="355"/>
      <c r="K63" s="340"/>
      <c r="L63" s="341"/>
      <c r="M63" s="341"/>
      <c r="N63" s="341"/>
      <c r="O63" s="341"/>
      <c r="P63" s="342"/>
    </row>
    <row r="64" spans="2:16" ht="18" customHeight="1" x14ac:dyDescent="0.15">
      <c r="B64" s="97"/>
      <c r="C64" s="97"/>
      <c r="D64" s="97"/>
      <c r="E64" s="94"/>
      <c r="F64" s="194"/>
      <c r="G64" s="194"/>
      <c r="H64" s="194"/>
      <c r="I64" s="194"/>
      <c r="J64" s="194"/>
      <c r="K64" s="194"/>
      <c r="L64" s="194"/>
      <c r="M64" s="94"/>
      <c r="N64" s="94"/>
      <c r="O64" s="94"/>
      <c r="P64" s="94"/>
    </row>
    <row r="65" spans="1:16" x14ac:dyDescent="0.15">
      <c r="A65" s="326" t="s">
        <v>102</v>
      </c>
      <c r="B65" s="326"/>
      <c r="C65" s="196" t="s">
        <v>100</v>
      </c>
      <c r="D65" s="197" t="s">
        <v>149</v>
      </c>
      <c r="E65" s="97"/>
      <c r="F65" s="97"/>
      <c r="G65" s="97"/>
      <c r="H65" s="97"/>
      <c r="I65" s="97"/>
      <c r="J65" s="97"/>
      <c r="K65" s="97"/>
      <c r="L65" s="97"/>
      <c r="M65" s="97"/>
      <c r="N65" s="97"/>
      <c r="O65" s="97"/>
      <c r="P65" s="97"/>
    </row>
    <row r="66" spans="1:16" x14ac:dyDescent="0.15">
      <c r="B66" s="97"/>
      <c r="C66" s="196"/>
      <c r="D66" s="265" t="s">
        <v>1096</v>
      </c>
      <c r="E66" s="270" t="s">
        <v>1099</v>
      </c>
      <c r="F66" s="97"/>
      <c r="G66" s="97"/>
      <c r="H66" s="97"/>
      <c r="I66" s="97"/>
      <c r="J66" s="97"/>
      <c r="K66" s="97"/>
      <c r="L66" s="97"/>
      <c r="M66" s="97"/>
      <c r="N66" s="97"/>
      <c r="O66" s="97"/>
      <c r="P66" s="97"/>
    </row>
    <row r="67" spans="1:16" x14ac:dyDescent="0.15">
      <c r="B67" s="97"/>
      <c r="C67" s="196"/>
      <c r="D67" s="265" t="s">
        <v>1097</v>
      </c>
      <c r="E67" s="270" t="s">
        <v>1100</v>
      </c>
      <c r="F67" s="97"/>
      <c r="G67" s="97"/>
      <c r="H67" s="97"/>
      <c r="I67" s="97"/>
      <c r="J67" s="97"/>
      <c r="K67" s="97"/>
      <c r="L67" s="97"/>
      <c r="M67" s="97"/>
      <c r="N67" s="97"/>
      <c r="O67" s="97"/>
      <c r="P67" s="97"/>
    </row>
    <row r="68" spans="1:16" x14ac:dyDescent="0.15">
      <c r="B68" s="97"/>
      <c r="C68" s="196" t="s">
        <v>681</v>
      </c>
      <c r="D68" s="89" t="s">
        <v>1140</v>
      </c>
      <c r="E68" s="97"/>
      <c r="F68" s="97"/>
      <c r="G68" s="97"/>
      <c r="H68" s="97"/>
      <c r="I68" s="97"/>
      <c r="J68" s="97"/>
      <c r="K68" s="97"/>
      <c r="L68" s="97"/>
      <c r="M68" s="97"/>
      <c r="N68" s="97"/>
      <c r="O68" s="97"/>
      <c r="P68" s="97"/>
    </row>
    <row r="69" spans="1:16" x14ac:dyDescent="0.15">
      <c r="B69" s="264"/>
      <c r="C69" s="196"/>
      <c r="D69" s="89" t="s">
        <v>1141</v>
      </c>
      <c r="E69" s="264"/>
      <c r="F69" s="264"/>
      <c r="G69" s="264"/>
      <c r="H69" s="264"/>
      <c r="I69" s="264"/>
      <c r="J69" s="264"/>
      <c r="K69" s="264"/>
      <c r="L69" s="264"/>
      <c r="M69" s="264"/>
      <c r="N69" s="264"/>
      <c r="O69" s="264"/>
      <c r="P69" s="264"/>
    </row>
    <row r="70" spans="1:16" x14ac:dyDescent="0.15">
      <c r="B70" s="264"/>
      <c r="C70" s="196"/>
      <c r="D70" s="285" t="s">
        <v>1098</v>
      </c>
      <c r="E70" s="264"/>
      <c r="F70" s="264"/>
      <c r="G70" s="264"/>
      <c r="H70" s="264"/>
      <c r="I70" s="264"/>
      <c r="J70" s="264"/>
      <c r="K70" s="264"/>
      <c r="L70" s="264"/>
      <c r="M70" s="264"/>
      <c r="N70" s="264"/>
      <c r="O70" s="264"/>
      <c r="P70" s="264"/>
    </row>
    <row r="71" spans="1:16" x14ac:dyDescent="0.15">
      <c r="B71" s="266"/>
      <c r="C71" s="196"/>
      <c r="D71" s="89" t="s">
        <v>1110</v>
      </c>
      <c r="E71" s="266"/>
      <c r="F71" s="266"/>
      <c r="G71" s="266"/>
      <c r="H71" s="266"/>
      <c r="I71" s="266"/>
      <c r="J71" s="266"/>
      <c r="K71" s="266"/>
      <c r="L71" s="266"/>
      <c r="M71" s="266"/>
      <c r="N71" s="266"/>
      <c r="O71" s="266"/>
      <c r="P71" s="266"/>
    </row>
    <row r="72" spans="1:16" x14ac:dyDescent="0.15">
      <c r="B72" s="97"/>
      <c r="C72" s="196" t="s">
        <v>654</v>
      </c>
      <c r="D72" s="89" t="s">
        <v>1183</v>
      </c>
      <c r="E72" s="97"/>
      <c r="F72" s="97"/>
      <c r="G72" s="97"/>
      <c r="H72" s="97"/>
      <c r="I72" s="97"/>
      <c r="J72" s="97"/>
      <c r="K72" s="97"/>
      <c r="L72" s="97"/>
      <c r="M72" s="97"/>
      <c r="N72" s="97"/>
      <c r="O72" s="97"/>
      <c r="P72" s="97"/>
    </row>
    <row r="73" spans="1:16" x14ac:dyDescent="0.15">
      <c r="B73" s="97"/>
      <c r="C73" s="196"/>
      <c r="D73" s="89" t="s">
        <v>1189</v>
      </c>
      <c r="E73" s="97"/>
      <c r="F73" s="97"/>
      <c r="G73" s="97"/>
      <c r="H73" s="97"/>
      <c r="I73" s="97"/>
      <c r="J73" s="97"/>
      <c r="K73" s="97"/>
      <c r="L73" s="97"/>
      <c r="M73" s="97"/>
      <c r="N73" s="97"/>
      <c r="O73" s="97"/>
      <c r="P73" s="97"/>
    </row>
    <row r="74" spans="1:16" x14ac:dyDescent="0.15">
      <c r="B74" s="97"/>
      <c r="C74" s="196"/>
      <c r="D74" s="89" t="s">
        <v>1182</v>
      </c>
      <c r="E74" s="97"/>
      <c r="F74" s="97"/>
      <c r="G74" s="97"/>
      <c r="H74" s="97"/>
      <c r="I74" s="97"/>
      <c r="J74" s="97"/>
      <c r="K74" s="97"/>
      <c r="L74" s="97"/>
      <c r="M74" s="97"/>
      <c r="N74" s="97"/>
      <c r="O74" s="97"/>
      <c r="P74" s="97"/>
    </row>
    <row r="75" spans="1:16" x14ac:dyDescent="0.15">
      <c r="B75" s="310"/>
      <c r="C75" s="196"/>
      <c r="D75" s="89" t="s">
        <v>1184</v>
      </c>
      <c r="E75" s="310"/>
      <c r="F75" s="310"/>
      <c r="G75" s="310"/>
      <c r="H75" s="310"/>
      <c r="I75" s="310"/>
      <c r="J75" s="310"/>
      <c r="K75" s="310"/>
      <c r="L75" s="310"/>
      <c r="M75" s="310"/>
      <c r="N75" s="310"/>
      <c r="O75" s="310"/>
      <c r="P75" s="310"/>
    </row>
    <row r="76" spans="1:16" x14ac:dyDescent="0.15">
      <c r="B76" s="313"/>
      <c r="C76" s="196" t="s">
        <v>1200</v>
      </c>
      <c r="D76" s="89" t="s">
        <v>1198</v>
      </c>
      <c r="E76" s="313"/>
      <c r="F76" s="313"/>
      <c r="G76" s="313"/>
      <c r="H76" s="313"/>
      <c r="I76" s="313"/>
      <c r="J76" s="313"/>
      <c r="K76" s="313"/>
      <c r="L76" s="313"/>
      <c r="M76" s="313"/>
      <c r="N76" s="313"/>
      <c r="O76" s="313"/>
      <c r="P76" s="313"/>
    </row>
    <row r="77" spans="1:16" x14ac:dyDescent="0.15">
      <c r="B77" s="313"/>
      <c r="C77" s="196"/>
      <c r="D77" s="89" t="s">
        <v>1197</v>
      </c>
      <c r="E77" s="313"/>
      <c r="F77" s="313"/>
      <c r="G77" s="313"/>
      <c r="H77" s="313"/>
      <c r="I77" s="313"/>
      <c r="J77" s="313"/>
      <c r="K77" s="313"/>
      <c r="L77" s="313"/>
      <c r="M77" s="313"/>
      <c r="N77" s="313"/>
      <c r="O77" s="313"/>
      <c r="P77" s="313"/>
    </row>
    <row r="78" spans="1:16" x14ac:dyDescent="0.15">
      <c r="B78" s="97"/>
      <c r="C78" s="196" t="s">
        <v>652</v>
      </c>
      <c r="D78" s="197" t="s">
        <v>644</v>
      </c>
      <c r="E78" s="97"/>
      <c r="F78" s="97"/>
      <c r="G78" s="97"/>
      <c r="H78" s="97"/>
      <c r="I78" s="97"/>
      <c r="J78" s="97"/>
      <c r="K78" s="97"/>
      <c r="L78" s="97"/>
      <c r="M78" s="97"/>
      <c r="N78" s="97"/>
      <c r="O78" s="97"/>
      <c r="P78" s="97"/>
    </row>
    <row r="79" spans="1:16" x14ac:dyDescent="0.15">
      <c r="A79" s="92"/>
      <c r="B79" s="92"/>
      <c r="C79" s="196" t="s">
        <v>651</v>
      </c>
      <c r="D79" s="197" t="s">
        <v>152</v>
      </c>
      <c r="E79" s="92"/>
      <c r="F79" s="92"/>
      <c r="G79" s="92"/>
      <c r="H79" s="92"/>
      <c r="I79" s="92"/>
    </row>
    <row r="80" spans="1:16" x14ac:dyDescent="0.15">
      <c r="B80" s="97"/>
      <c r="C80" s="196" t="s">
        <v>1126</v>
      </c>
      <c r="D80" s="197" t="s">
        <v>758</v>
      </c>
      <c r="E80" s="117"/>
      <c r="F80" s="117"/>
      <c r="G80" s="117"/>
      <c r="H80" s="117"/>
      <c r="I80" s="117"/>
      <c r="J80" s="117"/>
      <c r="K80" s="117"/>
      <c r="L80" s="117"/>
      <c r="M80" s="117"/>
      <c r="N80" s="117"/>
      <c r="O80" s="117"/>
      <c r="P80" s="117"/>
    </row>
    <row r="81" spans="1:17" x14ac:dyDescent="0.15">
      <c r="B81" s="97"/>
      <c r="C81" s="97"/>
      <c r="D81" s="206" t="s">
        <v>759</v>
      </c>
      <c r="E81" s="117"/>
      <c r="F81" s="117"/>
      <c r="G81" s="117"/>
      <c r="H81" s="117"/>
      <c r="I81" s="117"/>
      <c r="J81" s="117"/>
      <c r="K81" s="117"/>
      <c r="L81" s="117"/>
      <c r="M81" s="117"/>
      <c r="N81" s="117"/>
      <c r="O81" s="117"/>
      <c r="P81" s="117"/>
    </row>
    <row r="82" spans="1:17" x14ac:dyDescent="0.15">
      <c r="B82" s="97"/>
      <c r="C82" s="97"/>
      <c r="D82" s="97"/>
      <c r="E82" s="117"/>
      <c r="F82" s="117"/>
      <c r="G82" s="117"/>
      <c r="H82" s="117"/>
      <c r="I82" s="117"/>
      <c r="J82" s="117"/>
      <c r="K82" s="117"/>
      <c r="L82" s="117"/>
      <c r="M82" s="117"/>
      <c r="N82" s="117"/>
      <c r="O82" s="117"/>
      <c r="P82" s="117"/>
    </row>
    <row r="83" spans="1:17" x14ac:dyDescent="0.15">
      <c r="P83" s="202" t="s">
        <v>4</v>
      </c>
    </row>
    <row r="84" spans="1:17" x14ac:dyDescent="0.15">
      <c r="A84" s="95"/>
      <c r="B84" s="95"/>
      <c r="C84" s="95"/>
      <c r="D84" s="95"/>
      <c r="E84" s="95"/>
      <c r="F84" s="207"/>
      <c r="G84" s="95"/>
      <c r="H84" s="95"/>
      <c r="I84" s="95"/>
      <c r="J84" s="95"/>
      <c r="K84" s="95"/>
      <c r="L84" s="95"/>
      <c r="M84" s="95"/>
      <c r="N84" s="95"/>
      <c r="O84" s="95"/>
      <c r="P84" s="95"/>
      <c r="Q84" s="95"/>
    </row>
    <row r="85" spans="1:17" s="123" customFormat="1" ht="35.1" customHeight="1" x14ac:dyDescent="0.15">
      <c r="A85" s="417" t="s">
        <v>1213</v>
      </c>
      <c r="B85" s="417"/>
      <c r="C85" s="417"/>
      <c r="D85" s="417"/>
      <c r="E85" s="417"/>
      <c r="F85" s="417"/>
      <c r="G85" s="417"/>
      <c r="H85" s="417"/>
      <c r="I85" s="417"/>
      <c r="J85" s="417"/>
      <c r="K85" s="417"/>
      <c r="L85" s="417"/>
      <c r="M85" s="417"/>
      <c r="N85" s="417"/>
      <c r="O85" s="417"/>
      <c r="P85" s="417"/>
      <c r="Q85" s="417"/>
    </row>
    <row r="86" spans="1:17" s="123" customFormat="1" ht="35.1" customHeight="1" x14ac:dyDescent="0.15">
      <c r="A86" s="417"/>
      <c r="B86" s="417"/>
      <c r="C86" s="417"/>
      <c r="D86" s="417"/>
      <c r="E86" s="417"/>
      <c r="F86" s="417"/>
      <c r="G86" s="417"/>
      <c r="H86" s="417"/>
      <c r="I86" s="417"/>
      <c r="J86" s="417"/>
      <c r="K86" s="417"/>
      <c r="L86" s="417"/>
      <c r="M86" s="417"/>
      <c r="N86" s="417"/>
      <c r="O86" s="417"/>
      <c r="P86" s="417"/>
      <c r="Q86" s="417"/>
    </row>
    <row r="87" spans="1:17" s="123" customFormat="1" ht="35.1" customHeight="1" x14ac:dyDescent="0.15">
      <c r="A87" s="417"/>
      <c r="B87" s="417"/>
      <c r="C87" s="417"/>
      <c r="D87" s="417"/>
      <c r="E87" s="417"/>
      <c r="F87" s="417"/>
      <c r="G87" s="417"/>
      <c r="H87" s="417"/>
      <c r="I87" s="417"/>
      <c r="J87" s="417"/>
      <c r="K87" s="417"/>
      <c r="L87" s="417"/>
      <c r="M87" s="417"/>
      <c r="N87" s="417"/>
      <c r="O87" s="417"/>
      <c r="P87" s="417"/>
      <c r="Q87" s="417"/>
    </row>
    <row r="88" spans="1:17" x14ac:dyDescent="0.15">
      <c r="H88" s="93">
        <f>COUNTA(K58:P63)</f>
        <v>0</v>
      </c>
      <c r="I88" s="93">
        <f>COUNTA(E31:P36)</f>
        <v>0</v>
      </c>
      <c r="J88" s="93">
        <f>COUNTA(E40:P45)</f>
        <v>0</v>
      </c>
      <c r="K88" s="93">
        <f>COUNTA(E13:P18)</f>
        <v>0</v>
      </c>
      <c r="L88" s="93">
        <f>COUNTA(E49:P54)</f>
        <v>0</v>
      </c>
      <c r="M88" s="93">
        <f>COUNTA(E22:P27)</f>
        <v>0</v>
      </c>
      <c r="N88" s="93"/>
      <c r="O88" s="93"/>
      <c r="P88" s="93"/>
      <c r="Q88" s="93"/>
    </row>
  </sheetData>
  <sheetProtection password="CC8A" sheet="1" selectLockedCells="1"/>
  <mergeCells count="138">
    <mergeCell ref="A65:B65"/>
    <mergeCell ref="A85:Q87"/>
    <mergeCell ref="K21:P21"/>
    <mergeCell ref="K22:P22"/>
    <mergeCell ref="K23:P23"/>
    <mergeCell ref="B26:D26"/>
    <mergeCell ref="E26:J26"/>
    <mergeCell ref="K26:P26"/>
    <mergeCell ref="B27:D27"/>
    <mergeCell ref="E27:J27"/>
    <mergeCell ref="K27:P27"/>
    <mergeCell ref="B24:D24"/>
    <mergeCell ref="E24:J24"/>
    <mergeCell ref="K24:P24"/>
    <mergeCell ref="K25:P25"/>
    <mergeCell ref="B25:D25"/>
    <mergeCell ref="E25:J25"/>
    <mergeCell ref="E53:J53"/>
    <mergeCell ref="K53:P53"/>
    <mergeCell ref="B53:D53"/>
    <mergeCell ref="E22:J22"/>
    <mergeCell ref="B51:D51"/>
    <mergeCell ref="E51:J51"/>
    <mergeCell ref="K51:P51"/>
    <mergeCell ref="B23:D23"/>
    <mergeCell ref="E23:J23"/>
    <mergeCell ref="K40:P40"/>
    <mergeCell ref="B42:D42"/>
    <mergeCell ref="E42:J42"/>
    <mergeCell ref="K42:P42"/>
    <mergeCell ref="K35:P35"/>
    <mergeCell ref="B36:D36"/>
    <mergeCell ref="E36:J36"/>
    <mergeCell ref="K36:P36"/>
    <mergeCell ref="B41:D41"/>
    <mergeCell ref="E41:J41"/>
    <mergeCell ref="B45:D45"/>
    <mergeCell ref="E45:J45"/>
    <mergeCell ref="K45:P45"/>
    <mergeCell ref="B44:D44"/>
    <mergeCell ref="E39:J39"/>
    <mergeCell ref="B40:D40"/>
    <mergeCell ref="B52:D52"/>
    <mergeCell ref="E52:J52"/>
    <mergeCell ref="K52:P52"/>
    <mergeCell ref="E40:J40"/>
    <mergeCell ref="B39:D39"/>
    <mergeCell ref="B43:D43"/>
    <mergeCell ref="E43:J43"/>
    <mergeCell ref="K43:P43"/>
    <mergeCell ref="B15:D15"/>
    <mergeCell ref="E15:J15"/>
    <mergeCell ref="K15:P15"/>
    <mergeCell ref="B16:D16"/>
    <mergeCell ref="E16:J16"/>
    <mergeCell ref="K16:P16"/>
    <mergeCell ref="B54:D54"/>
    <mergeCell ref="E54:J54"/>
    <mergeCell ref="K54:P54"/>
    <mergeCell ref="B21:D21"/>
    <mergeCell ref="B22:D22"/>
    <mergeCell ref="B50:D50"/>
    <mergeCell ref="E50:J50"/>
    <mergeCell ref="K50:P50"/>
    <mergeCell ref="B18:D18"/>
    <mergeCell ref="E18:J18"/>
    <mergeCell ref="K18:P18"/>
    <mergeCell ref="B48:D48"/>
    <mergeCell ref="E48:J48"/>
    <mergeCell ref="B49:D49"/>
    <mergeCell ref="E49:J49"/>
    <mergeCell ref="K49:P49"/>
    <mergeCell ref="K48:P48"/>
    <mergeCell ref="M47:P47"/>
    <mergeCell ref="E58:J63"/>
    <mergeCell ref="B60:D60"/>
    <mergeCell ref="K62:P62"/>
    <mergeCell ref="B61:D61"/>
    <mergeCell ref="B57:D57"/>
    <mergeCell ref="K60:P60"/>
    <mergeCell ref="B59:D59"/>
    <mergeCell ref="K59:P59"/>
    <mergeCell ref="E57:J57"/>
    <mergeCell ref="K57:P57"/>
    <mergeCell ref="B62:D62"/>
    <mergeCell ref="B63:D63"/>
    <mergeCell ref="K63:P63"/>
    <mergeCell ref="B58:D58"/>
    <mergeCell ref="K58:P58"/>
    <mergeCell ref="K61:P61"/>
    <mergeCell ref="E7:J7"/>
    <mergeCell ref="M56:P56"/>
    <mergeCell ref="M29:P29"/>
    <mergeCell ref="M38:P38"/>
    <mergeCell ref="E44:J44"/>
    <mergeCell ref="K44:P44"/>
    <mergeCell ref="K39:P39"/>
    <mergeCell ref="E12:J12"/>
    <mergeCell ref="B13:D13"/>
    <mergeCell ref="B14:D14"/>
    <mergeCell ref="K14:P14"/>
    <mergeCell ref="E14:J14"/>
    <mergeCell ref="K12:P12"/>
    <mergeCell ref="E13:J13"/>
    <mergeCell ref="E30:J30"/>
    <mergeCell ref="K41:P41"/>
    <mergeCell ref="M20:P20"/>
    <mergeCell ref="E33:J33"/>
    <mergeCell ref="K33:P33"/>
    <mergeCell ref="B34:D34"/>
    <mergeCell ref="K13:P13"/>
    <mergeCell ref="E17:J17"/>
    <mergeCell ref="K17:P17"/>
    <mergeCell ref="B17:D17"/>
    <mergeCell ref="O2:P2"/>
    <mergeCell ref="A3:Q3"/>
    <mergeCell ref="B31:D31"/>
    <mergeCell ref="E34:J34"/>
    <mergeCell ref="K34:P34"/>
    <mergeCell ref="E35:J35"/>
    <mergeCell ref="B35:D35"/>
    <mergeCell ref="K30:P30"/>
    <mergeCell ref="B32:D32"/>
    <mergeCell ref="M11:P11"/>
    <mergeCell ref="E31:J31"/>
    <mergeCell ref="E32:J32"/>
    <mergeCell ref="K32:P32"/>
    <mergeCell ref="K31:P31"/>
    <mergeCell ref="B30:D30"/>
    <mergeCell ref="E21:J21"/>
    <mergeCell ref="B12:D12"/>
    <mergeCell ref="B8:D9"/>
    <mergeCell ref="K8:K9"/>
    <mergeCell ref="E8:J8"/>
    <mergeCell ref="B33:D33"/>
    <mergeCell ref="B7:D7"/>
    <mergeCell ref="B6:D6"/>
    <mergeCell ref="E6:J6"/>
  </mergeCells>
  <phoneticPr fontId="4"/>
  <conditionalFormatting sqref="S49:S50 U12">
    <cfRule type="expression" dxfId="424" priority="51">
      <formula>NOT(OR(AND($F$15="",$F$16="",#REF!="",$F$17="",$F$18="",$F$19="",$F$20=""),AND($F$15&lt;&gt;"",$F$16&lt;&gt;"",#REF!&lt;&gt;"",$F$17&lt;&gt;"",$F$18&lt;&gt;"",$F$19&lt;&gt;"",$F$20&lt;&gt;"")))</formula>
    </cfRule>
  </conditionalFormatting>
  <conditionalFormatting sqref="T58:T59">
    <cfRule type="expression" dxfId="423" priority="48">
      <formula>NOT(OR(AND($F$15="",$F$16="",#REF!="",$F$17="",$F$18="",$F$19="",$F$20=""),AND($F$15&lt;&gt;"",$F$16&lt;&gt;"",#REF!&lt;&gt;"",$F$17&lt;&gt;"",$F$18&lt;&gt;"",$F$19&lt;&gt;"",$F$20&lt;&gt;"")))</formula>
    </cfRule>
  </conditionalFormatting>
  <conditionalFormatting sqref="E7:J7">
    <cfRule type="expression" dxfId="422" priority="20">
      <formula>ISBLANK($E$7)</formula>
    </cfRule>
  </conditionalFormatting>
  <conditionalFormatting sqref="E8:J8">
    <cfRule type="expression" dxfId="421" priority="15">
      <formula>NOT($E7="変更")</formula>
    </cfRule>
    <cfRule type="expression" dxfId="420" priority="16">
      <formula>ISBLANK($E$8)</formula>
    </cfRule>
  </conditionalFormatting>
  <conditionalFormatting sqref="E9 G9 I9">
    <cfRule type="expression" dxfId="419" priority="17">
      <formula>OR($E7="",AND($E$7="変更",$E$8=""),AND($E$7="変更",$E$8="速やかに適用する"))</formula>
    </cfRule>
    <cfRule type="expression" dxfId="418" priority="19">
      <formula>OR(AND($E7="新規",ISBLANK(E9)),AND($E$8="適用開始日を指定する",ISBLANK(E9)))</formula>
    </cfRule>
  </conditionalFormatting>
  <conditionalFormatting sqref="F9 H9 J9">
    <cfRule type="expression" dxfId="417" priority="18">
      <formula>OR($E7="新規",AND($E7="変更",$E$8="適用開始日を指定する"))</formula>
    </cfRule>
  </conditionalFormatting>
  <conditionalFormatting sqref="E13:J18">
    <cfRule type="expression" dxfId="416" priority="11">
      <formula>NOT(OR(AND($E$13="",$E$14="",$E$15="",$E$16="",$E$17="",$E$18=""),AND($E$13&lt;&gt;"",$E$14&lt;&gt;"",$E$15&lt;&gt;"",$E$16&lt;&gt;"",$E$17&lt;&gt;"",$E$18&lt;&gt;"")))</formula>
    </cfRule>
  </conditionalFormatting>
  <conditionalFormatting sqref="K13:P18">
    <cfRule type="expression" dxfId="415" priority="12">
      <formula>NOT(OR(AND($K$13="",$K$14="",$K$15="",$K$16="",$K$17="",$K$18=""),AND($K$13&lt;&gt;"",$K$14&lt;&gt;"",$K$15&lt;&gt;"",$K$16&lt;&gt;"",$K$17&lt;&gt;"",$K$18&lt;&gt;"")))</formula>
    </cfRule>
  </conditionalFormatting>
  <conditionalFormatting sqref="E22:J27">
    <cfRule type="expression" dxfId="414" priority="9">
      <formula>NOT(OR(AND($E$22="",$E$23="",$E$24="",$E$25="",$E$26="",$E$27=""),AND($E$22&lt;&gt;"",$E$23&lt;&gt;"",$E$24&lt;&gt;"",$E$25&lt;&gt;"",$E$26&lt;&gt;"",$E$27&lt;&gt;"")))</formula>
    </cfRule>
  </conditionalFormatting>
  <conditionalFormatting sqref="K22:P27">
    <cfRule type="expression" dxfId="413" priority="10">
      <formula>NOT(OR(AND($K$22="",$K$23="",$K$24="",$K$25="",$K$26="",$K$27=""),AND($K$22&lt;&gt;"",$K$23&lt;&gt;"",$K$24&lt;&gt;"",$K$25&lt;&gt;"",$K$26&lt;&gt;"",$K$27&lt;&gt;"")))</formula>
    </cfRule>
  </conditionalFormatting>
  <conditionalFormatting sqref="E31:J36">
    <cfRule type="expression" dxfId="412" priority="7">
      <formula>NOT(OR(AND($E$31="",$E$32="",$E$33="",$E$34="",$E$35="",$E$36=""),AND($E$31&lt;&gt;"",$E$32&lt;&gt;"",$E$33&lt;&gt;"",$E$34&lt;&gt;"",$E$35&lt;&gt;"",$E$36&lt;&gt;"")))</formula>
    </cfRule>
  </conditionalFormatting>
  <conditionalFormatting sqref="K31:P36">
    <cfRule type="expression" dxfId="411" priority="8">
      <formula>NOT(OR(AND($K$31="",$K$32="",$K$33="",$K$34="",$K$35="",$K$36=""),AND($K$31&lt;&gt;"",$K$32&lt;&gt;"",$K$33&lt;&gt;"",$K$34&lt;&gt;"",$K$35&lt;&gt;"",$K$36&lt;&gt;"")))</formula>
    </cfRule>
  </conditionalFormatting>
  <conditionalFormatting sqref="E40:J45">
    <cfRule type="expression" dxfId="410" priority="5">
      <formula>NOT(OR(AND($E$40="",$E$41="",$E$42="",$E$43="",$E$44="",$E$45=""),AND($E$40&lt;&gt;"",$E$41&lt;&gt;"",$E$42&lt;&gt;"",$E$43&lt;&gt;"",$E$44&lt;&gt;"",$E$45&lt;&gt;"")))</formula>
    </cfRule>
  </conditionalFormatting>
  <conditionalFormatting sqref="K40:P45">
    <cfRule type="expression" dxfId="409" priority="6">
      <formula>NOT(OR(AND($K$40="",$K$41="",$K$42="",$K$43="",$K$44="",$K$45=""),AND($K$40&lt;&gt;"",$K$41&lt;&gt;"",$K$42&lt;&gt;"",$K$43&lt;&gt;"",$K$44&lt;&gt;"",$K$45&lt;&gt;"")))</formula>
    </cfRule>
  </conditionalFormatting>
  <conditionalFormatting sqref="E49:J54">
    <cfRule type="expression" dxfId="408" priority="3">
      <formula>NOT(OR(AND($E$49="",$E$50="",$E$51="",$E$52="",$E$53="",$E$54=""),AND($E$49&lt;&gt;"",$E$50&lt;&gt;"",$E$51&lt;&gt;"",$E$52&lt;&gt;"",$E$53&lt;&gt;"",$E$54&lt;&gt;"")))</formula>
    </cfRule>
  </conditionalFormatting>
  <conditionalFormatting sqref="K49:P54">
    <cfRule type="expression" dxfId="407" priority="4">
      <formula>NOT(OR(AND($K$49="",$K$50="",$K$51="",$K$52="",$K$53="",$K$54=""),AND($K$49&lt;&gt;"",$K$50&lt;&gt;"",$K$51&lt;&gt;"",$K$52&lt;&gt;"",$K$53&lt;&gt;"",$K$54&lt;&gt;"")))</formula>
    </cfRule>
  </conditionalFormatting>
  <conditionalFormatting sqref="K58:P63">
    <cfRule type="expression" dxfId="406" priority="2">
      <formula>NOT(OR(AND($K$58="",$K$59="",$K$60="",$K$61="",$K$62="",$K$63=""),AND($K$58&lt;&gt;"",$K$59&lt;&gt;"",$K$60&lt;&gt;"",$K$61&lt;&gt;"",$K$62&lt;&gt;"",$K$63&lt;&gt;"")))</formula>
    </cfRule>
  </conditionalFormatting>
  <dataValidations count="7">
    <dataValidation type="list" allowBlank="1" showInputMessage="1" showErrorMessage="1" sqref="E7">
      <formula1>"新規,変更"</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imeMode="disabled" allowBlank="1" showInputMessage="1" showErrorMessage="1" errorTitle="形式エラー" error="半角数字及びハイフンで、_x000a_***-****形式でご記入ください。" sqref="E53:P53 E17:P17 E26:P26 E35:P35 E44:P44 K62:P62">
      <formula1>AND(MID(E17,4,1)="-",LEN(E17)=8)</formula1>
    </dataValidation>
    <dataValidation type="custom" imeMode="disabled" allowBlank="1" showInputMessage="1" showErrorMessage="1" errorTitle="形式エラー" error="半角でご記入ください。" sqref="E51:P52 E15:P16 E24:P25 E33:P34 E42:P43 K60:P61">
      <formula1>LEN(E15)=LENB(E15)</formula1>
    </dataValidation>
  </dataValidations>
  <hyperlinks>
    <hyperlink ref="O2" location="表紙!A1" display="表紙!A1"/>
  </hyperlinks>
  <pageMargins left="0.70866141732283472" right="0.70866141732283472" top="0.74803149606299213" bottom="0.74803149606299213" header="0.31496062992125984" footer="0.11811023622047245"/>
  <pageSetup paperSize="9" scale="61" fitToHeight="0" orientation="portrait" r:id="rId1"/>
  <headerFooter alignWithMargins="0"/>
  <rowBreaks count="1" manualBreakCount="1">
    <brk id="5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88"/>
  <sheetViews>
    <sheetView showGridLines="0" showRowColHeaders="0" showRuler="0" view="pageLayout" zoomScaleNormal="100" zoomScaleSheetLayoutView="100" workbookViewId="0">
      <selection activeCell="E7" sqref="E7:J7"/>
    </sheetView>
  </sheetViews>
  <sheetFormatPr defaultColWidth="9" defaultRowHeight="18.75" x14ac:dyDescent="0.15"/>
  <cols>
    <col min="1" max="1" width="6" style="89" customWidth="1"/>
    <col min="2" max="2" width="5.125" style="89" customWidth="1"/>
    <col min="3" max="3" width="6.625" style="89" customWidth="1"/>
    <col min="4" max="4" width="7.5" style="89" customWidth="1"/>
    <col min="5" max="11" width="9.125" style="89" customWidth="1"/>
    <col min="12" max="12" width="9.25" style="89" customWidth="1"/>
    <col min="13" max="16" width="9.125" style="89" customWidth="1"/>
    <col min="17" max="17" width="4.875" style="89" customWidth="1"/>
    <col min="18" max="16384" width="9" style="89"/>
  </cols>
  <sheetData>
    <row r="1" spans="1:17" ht="18" customHeight="1" x14ac:dyDescent="0.15">
      <c r="A1" s="90"/>
      <c r="F1" s="91"/>
      <c r="J1" s="92"/>
    </row>
    <row r="2" spans="1:17" ht="18" customHeight="1" x14ac:dyDescent="0.4">
      <c r="O2" s="378" t="s">
        <v>16</v>
      </c>
      <c r="P2" s="378"/>
    </row>
    <row r="3" spans="1:17" ht="18" customHeight="1" x14ac:dyDescent="0.15">
      <c r="A3" s="412" t="s">
        <v>155</v>
      </c>
      <c r="B3" s="412"/>
      <c r="C3" s="412"/>
      <c r="D3" s="412"/>
      <c r="E3" s="412"/>
      <c r="F3" s="412"/>
      <c r="G3" s="412"/>
      <c r="H3" s="412"/>
      <c r="I3" s="412"/>
      <c r="J3" s="412"/>
      <c r="K3" s="412"/>
      <c r="L3" s="412"/>
      <c r="M3" s="412"/>
      <c r="N3" s="412"/>
      <c r="O3" s="412"/>
      <c r="P3" s="412"/>
      <c r="Q3" s="419"/>
    </row>
    <row r="4" spans="1:17" ht="18" customHeight="1" x14ac:dyDescent="0.15">
      <c r="A4" s="99"/>
      <c r="B4" s="99"/>
      <c r="C4" s="99"/>
      <c r="D4" s="99"/>
      <c r="E4" s="99"/>
      <c r="F4" s="98"/>
      <c r="G4" s="99"/>
      <c r="H4" s="99"/>
      <c r="I4" s="99"/>
      <c r="J4" s="98"/>
      <c r="K4" s="98"/>
      <c r="L4" s="98"/>
      <c r="M4" s="98"/>
      <c r="N4" s="98"/>
      <c r="O4" s="98"/>
      <c r="P4" s="98"/>
      <c r="Q4" s="98"/>
    </row>
    <row r="5" spans="1:17" ht="22.5" customHeight="1" x14ac:dyDescent="0.15">
      <c r="A5" s="89" t="s">
        <v>672</v>
      </c>
      <c r="E5" s="94"/>
      <c r="F5" s="97"/>
      <c r="G5" s="97"/>
      <c r="H5" s="97"/>
      <c r="I5" s="97"/>
    </row>
    <row r="6" spans="1:17" ht="22.5" customHeight="1" x14ac:dyDescent="0.15">
      <c r="B6" s="361" t="s">
        <v>97</v>
      </c>
      <c r="C6" s="361"/>
      <c r="D6" s="361"/>
      <c r="E6" s="361" t="s">
        <v>99</v>
      </c>
      <c r="F6" s="361"/>
      <c r="G6" s="361"/>
      <c r="H6" s="361"/>
      <c r="I6" s="361"/>
      <c r="J6" s="361"/>
      <c r="K6" s="187" t="s">
        <v>98</v>
      </c>
    </row>
    <row r="7" spans="1:17" ht="22.5" customHeight="1" x14ac:dyDescent="0.15">
      <c r="B7" s="361" t="s">
        <v>701</v>
      </c>
      <c r="C7" s="361"/>
      <c r="D7" s="361"/>
      <c r="E7" s="380"/>
      <c r="F7" s="380"/>
      <c r="G7" s="380"/>
      <c r="H7" s="380"/>
      <c r="I7" s="380"/>
      <c r="J7" s="380"/>
      <c r="K7" s="187" t="s">
        <v>100</v>
      </c>
    </row>
    <row r="8" spans="1:17" ht="22.5" customHeight="1" x14ac:dyDescent="0.15">
      <c r="B8" s="362" t="s">
        <v>92</v>
      </c>
      <c r="C8" s="363"/>
      <c r="D8" s="364"/>
      <c r="E8" s="370" t="s">
        <v>1205</v>
      </c>
      <c r="F8" s="371"/>
      <c r="G8" s="371"/>
      <c r="H8" s="371"/>
      <c r="I8" s="371"/>
      <c r="J8" s="372"/>
      <c r="K8" s="368" t="s">
        <v>681</v>
      </c>
    </row>
    <row r="9" spans="1:17" x14ac:dyDescent="0.15">
      <c r="B9" s="365"/>
      <c r="C9" s="366"/>
      <c r="D9" s="367"/>
      <c r="E9" s="284"/>
      <c r="F9" s="282" t="s">
        <v>126</v>
      </c>
      <c r="G9" s="284"/>
      <c r="H9" s="282" t="s">
        <v>33</v>
      </c>
      <c r="I9" s="284"/>
      <c r="J9" s="283" t="s">
        <v>124</v>
      </c>
      <c r="K9" s="369"/>
    </row>
    <row r="10" spans="1:17" s="263" customFormat="1" ht="34.5" customHeight="1" x14ac:dyDescent="0.4">
      <c r="A10" s="263" t="s">
        <v>680</v>
      </c>
    </row>
    <row r="11" spans="1:17" ht="18" customHeight="1" x14ac:dyDescent="0.15">
      <c r="A11" s="91"/>
      <c r="B11" s="89" t="s">
        <v>1201</v>
      </c>
      <c r="F11" s="192"/>
      <c r="G11" s="192"/>
      <c r="H11" s="192"/>
      <c r="I11" s="192"/>
      <c r="J11" s="192"/>
      <c r="K11" s="192"/>
      <c r="L11" s="192"/>
      <c r="M11" s="418"/>
      <c r="N11" s="418"/>
      <c r="O11" s="418"/>
      <c r="P11" s="418"/>
    </row>
    <row r="12" spans="1:17" ht="19.5" customHeight="1" x14ac:dyDescent="0.15">
      <c r="B12" s="344" t="s">
        <v>0</v>
      </c>
      <c r="C12" s="345"/>
      <c r="D12" s="346"/>
      <c r="E12" s="358" t="s">
        <v>1</v>
      </c>
      <c r="F12" s="345"/>
      <c r="G12" s="345"/>
      <c r="H12" s="345"/>
      <c r="I12" s="345"/>
      <c r="J12" s="346"/>
      <c r="K12" s="373" t="s">
        <v>2</v>
      </c>
      <c r="L12" s="374"/>
      <c r="M12" s="374"/>
      <c r="N12" s="374"/>
      <c r="O12" s="374"/>
      <c r="P12" s="377"/>
    </row>
    <row r="13" spans="1:17" ht="19.5" customHeight="1" x14ac:dyDescent="0.15">
      <c r="B13" s="344" t="s">
        <v>6</v>
      </c>
      <c r="C13" s="345"/>
      <c r="D13" s="346"/>
      <c r="E13" s="340"/>
      <c r="F13" s="341"/>
      <c r="G13" s="341"/>
      <c r="H13" s="341"/>
      <c r="I13" s="341"/>
      <c r="J13" s="342"/>
      <c r="K13" s="340"/>
      <c r="L13" s="341"/>
      <c r="M13" s="341"/>
      <c r="N13" s="341"/>
      <c r="O13" s="341"/>
      <c r="P13" s="342"/>
    </row>
    <row r="14" spans="1:17" ht="19.5" customHeight="1" x14ac:dyDescent="0.15">
      <c r="B14" s="344" t="s">
        <v>147</v>
      </c>
      <c r="C14" s="345"/>
      <c r="D14" s="346"/>
      <c r="E14" s="340"/>
      <c r="F14" s="341"/>
      <c r="G14" s="341"/>
      <c r="H14" s="341"/>
      <c r="I14" s="341"/>
      <c r="J14" s="342"/>
      <c r="K14" s="340"/>
      <c r="L14" s="341"/>
      <c r="M14" s="341"/>
      <c r="N14" s="341"/>
      <c r="O14" s="341"/>
      <c r="P14" s="342"/>
    </row>
    <row r="15" spans="1:17" ht="19.5" customHeight="1" x14ac:dyDescent="0.15">
      <c r="B15" s="344" t="s">
        <v>1186</v>
      </c>
      <c r="C15" s="345"/>
      <c r="D15" s="346"/>
      <c r="E15" s="340"/>
      <c r="F15" s="341"/>
      <c r="G15" s="341"/>
      <c r="H15" s="341"/>
      <c r="I15" s="341"/>
      <c r="J15" s="342"/>
      <c r="K15" s="340"/>
      <c r="L15" s="341"/>
      <c r="M15" s="341"/>
      <c r="N15" s="341"/>
      <c r="O15" s="341"/>
      <c r="P15" s="342"/>
    </row>
    <row r="16" spans="1:17" ht="19.5" customHeight="1" x14ac:dyDescent="0.15">
      <c r="B16" s="347" t="s">
        <v>1185</v>
      </c>
      <c r="C16" s="348"/>
      <c r="D16" s="349"/>
      <c r="E16" s="343"/>
      <c r="F16" s="341"/>
      <c r="G16" s="341"/>
      <c r="H16" s="341"/>
      <c r="I16" s="341"/>
      <c r="J16" s="342"/>
      <c r="K16" s="343"/>
      <c r="L16" s="341"/>
      <c r="M16" s="341"/>
      <c r="N16" s="341"/>
      <c r="O16" s="341"/>
      <c r="P16" s="342"/>
    </row>
    <row r="17" spans="1:16" ht="19.5" customHeight="1" x14ac:dyDescent="0.15">
      <c r="B17" s="344" t="s">
        <v>1187</v>
      </c>
      <c r="C17" s="345"/>
      <c r="D17" s="346"/>
      <c r="E17" s="340"/>
      <c r="F17" s="341"/>
      <c r="G17" s="341"/>
      <c r="H17" s="341"/>
      <c r="I17" s="341"/>
      <c r="J17" s="342"/>
      <c r="K17" s="340"/>
      <c r="L17" s="341"/>
      <c r="M17" s="341"/>
      <c r="N17" s="341"/>
      <c r="O17" s="341"/>
      <c r="P17" s="342"/>
    </row>
    <row r="18" spans="1:16" ht="19.5" customHeight="1" x14ac:dyDescent="0.15">
      <c r="B18" s="344" t="s">
        <v>3</v>
      </c>
      <c r="C18" s="345"/>
      <c r="D18" s="346"/>
      <c r="E18" s="340"/>
      <c r="F18" s="341"/>
      <c r="G18" s="341"/>
      <c r="H18" s="341"/>
      <c r="I18" s="341"/>
      <c r="J18" s="342"/>
      <c r="K18" s="340"/>
      <c r="L18" s="341"/>
      <c r="M18" s="341"/>
      <c r="N18" s="341"/>
      <c r="O18" s="341"/>
      <c r="P18" s="342"/>
    </row>
    <row r="19" spans="1:16" ht="18" customHeight="1" x14ac:dyDescent="0.15">
      <c r="B19" s="97"/>
      <c r="C19" s="97"/>
      <c r="D19" s="97"/>
      <c r="E19" s="97"/>
      <c r="F19" s="94"/>
      <c r="G19" s="94"/>
      <c r="H19" s="94"/>
      <c r="I19" s="94"/>
      <c r="J19" s="94"/>
      <c r="K19" s="194"/>
      <c r="L19" s="94"/>
      <c r="M19" s="94"/>
      <c r="N19" s="94"/>
      <c r="O19" s="94"/>
      <c r="P19" s="94"/>
    </row>
    <row r="20" spans="1:16" ht="18" customHeight="1" x14ac:dyDescent="0.15">
      <c r="A20" s="91"/>
      <c r="B20" s="89" t="s">
        <v>674</v>
      </c>
      <c r="F20" s="192"/>
      <c r="G20" s="192"/>
      <c r="H20" s="192"/>
      <c r="I20" s="192"/>
      <c r="J20" s="192"/>
      <c r="K20" s="192"/>
      <c r="L20" s="192"/>
      <c r="M20" s="418"/>
      <c r="N20" s="418"/>
      <c r="O20" s="418"/>
      <c r="P20" s="418"/>
    </row>
    <row r="21" spans="1:16" ht="19.5" customHeight="1" x14ac:dyDescent="0.15">
      <c r="B21" s="344" t="s">
        <v>0</v>
      </c>
      <c r="C21" s="345"/>
      <c r="D21" s="346"/>
      <c r="E21" s="358" t="s">
        <v>1</v>
      </c>
      <c r="F21" s="345"/>
      <c r="G21" s="345"/>
      <c r="H21" s="345"/>
      <c r="I21" s="345"/>
      <c r="J21" s="346"/>
      <c r="K21" s="373" t="s">
        <v>2</v>
      </c>
      <c r="L21" s="374"/>
      <c r="M21" s="374"/>
      <c r="N21" s="374"/>
      <c r="O21" s="374"/>
      <c r="P21" s="377"/>
    </row>
    <row r="22" spans="1:16" ht="19.5" customHeight="1" x14ac:dyDescent="0.15">
      <c r="B22" s="344" t="s">
        <v>6</v>
      </c>
      <c r="C22" s="345"/>
      <c r="D22" s="346"/>
      <c r="E22" s="340"/>
      <c r="F22" s="341"/>
      <c r="G22" s="341"/>
      <c r="H22" s="341"/>
      <c r="I22" s="341"/>
      <c r="J22" s="342"/>
      <c r="K22" s="340"/>
      <c r="L22" s="341"/>
      <c r="M22" s="341"/>
      <c r="N22" s="341"/>
      <c r="O22" s="341"/>
      <c r="P22" s="342"/>
    </row>
    <row r="23" spans="1:16" ht="19.5" customHeight="1" x14ac:dyDescent="0.15">
      <c r="B23" s="344" t="s">
        <v>147</v>
      </c>
      <c r="C23" s="345"/>
      <c r="D23" s="346"/>
      <c r="E23" s="340"/>
      <c r="F23" s="341"/>
      <c r="G23" s="341"/>
      <c r="H23" s="341"/>
      <c r="I23" s="341"/>
      <c r="J23" s="342"/>
      <c r="K23" s="340"/>
      <c r="L23" s="341"/>
      <c r="M23" s="341"/>
      <c r="N23" s="341"/>
      <c r="O23" s="341"/>
      <c r="P23" s="342"/>
    </row>
    <row r="24" spans="1:16" ht="19.5" customHeight="1" x14ac:dyDescent="0.15">
      <c r="B24" s="344" t="s">
        <v>1186</v>
      </c>
      <c r="C24" s="345"/>
      <c r="D24" s="346"/>
      <c r="E24" s="340"/>
      <c r="F24" s="341"/>
      <c r="G24" s="341"/>
      <c r="H24" s="341"/>
      <c r="I24" s="341"/>
      <c r="J24" s="342"/>
      <c r="K24" s="340"/>
      <c r="L24" s="341"/>
      <c r="M24" s="341"/>
      <c r="N24" s="341"/>
      <c r="O24" s="341"/>
      <c r="P24" s="342"/>
    </row>
    <row r="25" spans="1:16" ht="19.5" customHeight="1" x14ac:dyDescent="0.15">
      <c r="B25" s="347" t="s">
        <v>1185</v>
      </c>
      <c r="C25" s="348"/>
      <c r="D25" s="349"/>
      <c r="E25" s="343"/>
      <c r="F25" s="341"/>
      <c r="G25" s="341"/>
      <c r="H25" s="341"/>
      <c r="I25" s="341"/>
      <c r="J25" s="342"/>
      <c r="K25" s="343"/>
      <c r="L25" s="341"/>
      <c r="M25" s="341"/>
      <c r="N25" s="341"/>
      <c r="O25" s="341"/>
      <c r="P25" s="342"/>
    </row>
    <row r="26" spans="1:16" ht="19.5" customHeight="1" x14ac:dyDescent="0.15">
      <c r="B26" s="344" t="s">
        <v>1187</v>
      </c>
      <c r="C26" s="345"/>
      <c r="D26" s="346"/>
      <c r="E26" s="340"/>
      <c r="F26" s="341"/>
      <c r="G26" s="341"/>
      <c r="H26" s="341"/>
      <c r="I26" s="341"/>
      <c r="J26" s="342"/>
      <c r="K26" s="340"/>
      <c r="L26" s="341"/>
      <c r="M26" s="341"/>
      <c r="N26" s="341"/>
      <c r="O26" s="341"/>
      <c r="P26" s="342"/>
    </row>
    <row r="27" spans="1:16" ht="19.5" customHeight="1" x14ac:dyDescent="0.15">
      <c r="B27" s="344" t="s">
        <v>3</v>
      </c>
      <c r="C27" s="345"/>
      <c r="D27" s="346"/>
      <c r="E27" s="340"/>
      <c r="F27" s="341"/>
      <c r="G27" s="341"/>
      <c r="H27" s="341"/>
      <c r="I27" s="341"/>
      <c r="J27" s="342"/>
      <c r="K27" s="340"/>
      <c r="L27" s="341"/>
      <c r="M27" s="341"/>
      <c r="N27" s="341"/>
      <c r="O27" s="341"/>
      <c r="P27" s="342"/>
    </row>
    <row r="28" spans="1:16" ht="19.5" customHeight="1" x14ac:dyDescent="0.15">
      <c r="B28" s="97"/>
      <c r="C28" s="97"/>
      <c r="D28" s="97"/>
      <c r="E28" s="117"/>
      <c r="F28" s="117"/>
      <c r="G28" s="117"/>
      <c r="H28" s="117"/>
      <c r="I28" s="117"/>
      <c r="J28" s="117"/>
      <c r="K28" s="117"/>
      <c r="L28" s="117"/>
      <c r="M28" s="117"/>
      <c r="N28" s="117"/>
      <c r="O28" s="117"/>
      <c r="P28" s="117"/>
    </row>
    <row r="29" spans="1:16" ht="18" customHeight="1" x14ac:dyDescent="0.15">
      <c r="A29" s="91"/>
      <c r="B29" s="89" t="s">
        <v>682</v>
      </c>
      <c r="F29" s="192"/>
      <c r="G29" s="192"/>
      <c r="H29" s="192"/>
      <c r="I29" s="192"/>
      <c r="J29" s="192"/>
      <c r="K29" s="192"/>
      <c r="L29" s="192"/>
      <c r="M29" s="418"/>
      <c r="N29" s="418"/>
      <c r="O29" s="418"/>
      <c r="P29" s="418"/>
    </row>
    <row r="30" spans="1:16" ht="19.5" customHeight="1" x14ac:dyDescent="0.15">
      <c r="B30" s="344" t="s">
        <v>0</v>
      </c>
      <c r="C30" s="345"/>
      <c r="D30" s="346"/>
      <c r="E30" s="358" t="s">
        <v>1</v>
      </c>
      <c r="F30" s="345"/>
      <c r="G30" s="345"/>
      <c r="H30" s="345"/>
      <c r="I30" s="345"/>
      <c r="J30" s="346"/>
      <c r="K30" s="373" t="s">
        <v>2</v>
      </c>
      <c r="L30" s="374"/>
      <c r="M30" s="374"/>
      <c r="N30" s="374"/>
      <c r="O30" s="374"/>
      <c r="P30" s="377"/>
    </row>
    <row r="31" spans="1:16" ht="19.5" customHeight="1" x14ac:dyDescent="0.15">
      <c r="B31" s="344" t="s">
        <v>6</v>
      </c>
      <c r="C31" s="345"/>
      <c r="D31" s="346"/>
      <c r="E31" s="340"/>
      <c r="F31" s="341"/>
      <c r="G31" s="341"/>
      <c r="H31" s="341"/>
      <c r="I31" s="341"/>
      <c r="J31" s="342"/>
      <c r="K31" s="340"/>
      <c r="L31" s="341"/>
      <c r="M31" s="341"/>
      <c r="N31" s="341"/>
      <c r="O31" s="341"/>
      <c r="P31" s="342"/>
    </row>
    <row r="32" spans="1:16" ht="19.5" customHeight="1" x14ac:dyDescent="0.15">
      <c r="B32" s="344" t="s">
        <v>147</v>
      </c>
      <c r="C32" s="345"/>
      <c r="D32" s="346"/>
      <c r="E32" s="340"/>
      <c r="F32" s="341"/>
      <c r="G32" s="341"/>
      <c r="H32" s="341"/>
      <c r="I32" s="341"/>
      <c r="J32" s="342"/>
      <c r="K32" s="340"/>
      <c r="L32" s="341"/>
      <c r="M32" s="341"/>
      <c r="N32" s="341"/>
      <c r="O32" s="341"/>
      <c r="P32" s="342"/>
    </row>
    <row r="33" spans="1:16" ht="19.5" customHeight="1" x14ac:dyDescent="0.15">
      <c r="B33" s="344" t="s">
        <v>1186</v>
      </c>
      <c r="C33" s="345"/>
      <c r="D33" s="346"/>
      <c r="E33" s="340"/>
      <c r="F33" s="341"/>
      <c r="G33" s="341"/>
      <c r="H33" s="341"/>
      <c r="I33" s="341"/>
      <c r="J33" s="342"/>
      <c r="K33" s="340"/>
      <c r="L33" s="341"/>
      <c r="M33" s="341"/>
      <c r="N33" s="341"/>
      <c r="O33" s="341"/>
      <c r="P33" s="342"/>
    </row>
    <row r="34" spans="1:16" ht="19.5" customHeight="1" x14ac:dyDescent="0.15">
      <c r="B34" s="347" t="s">
        <v>1185</v>
      </c>
      <c r="C34" s="348"/>
      <c r="D34" s="349"/>
      <c r="E34" s="343"/>
      <c r="F34" s="341"/>
      <c r="G34" s="341"/>
      <c r="H34" s="341"/>
      <c r="I34" s="341"/>
      <c r="J34" s="342"/>
      <c r="K34" s="343"/>
      <c r="L34" s="341"/>
      <c r="M34" s="341"/>
      <c r="N34" s="341"/>
      <c r="O34" s="341"/>
      <c r="P34" s="342"/>
    </row>
    <row r="35" spans="1:16" ht="19.5" customHeight="1" x14ac:dyDescent="0.15">
      <c r="B35" s="344" t="s">
        <v>1187</v>
      </c>
      <c r="C35" s="345"/>
      <c r="D35" s="346"/>
      <c r="E35" s="340"/>
      <c r="F35" s="341"/>
      <c r="G35" s="341"/>
      <c r="H35" s="341"/>
      <c r="I35" s="341"/>
      <c r="J35" s="342"/>
      <c r="K35" s="340"/>
      <c r="L35" s="341"/>
      <c r="M35" s="341"/>
      <c r="N35" s="341"/>
      <c r="O35" s="341"/>
      <c r="P35" s="342"/>
    </row>
    <row r="36" spans="1:16" ht="19.5" customHeight="1" x14ac:dyDescent="0.15">
      <c r="B36" s="344" t="s">
        <v>3</v>
      </c>
      <c r="C36" s="345"/>
      <c r="D36" s="346"/>
      <c r="E36" s="340"/>
      <c r="F36" s="341"/>
      <c r="G36" s="341"/>
      <c r="H36" s="341"/>
      <c r="I36" s="341"/>
      <c r="J36" s="342"/>
      <c r="K36" s="340"/>
      <c r="L36" s="341"/>
      <c r="M36" s="341"/>
      <c r="N36" s="341"/>
      <c r="O36" s="341"/>
      <c r="P36" s="342"/>
    </row>
    <row r="37" spans="1:16" ht="18" customHeight="1" x14ac:dyDescent="0.15">
      <c r="F37" s="192"/>
      <c r="G37" s="192"/>
      <c r="H37" s="192"/>
      <c r="I37" s="192"/>
      <c r="J37" s="192"/>
      <c r="K37" s="192"/>
      <c r="L37" s="192"/>
      <c r="M37" s="192"/>
      <c r="N37" s="192"/>
      <c r="O37" s="192"/>
      <c r="P37" s="192"/>
    </row>
    <row r="38" spans="1:16" ht="18" customHeight="1" x14ac:dyDescent="0.15">
      <c r="A38" s="91"/>
      <c r="B38" s="89" t="s">
        <v>683</v>
      </c>
      <c r="F38" s="192"/>
      <c r="G38" s="192"/>
      <c r="H38" s="192"/>
      <c r="I38" s="192"/>
      <c r="J38" s="192"/>
      <c r="K38" s="192"/>
      <c r="L38" s="192"/>
      <c r="M38" s="418"/>
      <c r="N38" s="418"/>
      <c r="O38" s="418"/>
      <c r="P38" s="418"/>
    </row>
    <row r="39" spans="1:16" ht="19.5" customHeight="1" x14ac:dyDescent="0.15">
      <c r="B39" s="344" t="s">
        <v>0</v>
      </c>
      <c r="C39" s="345"/>
      <c r="D39" s="346"/>
      <c r="E39" s="358" t="s">
        <v>1</v>
      </c>
      <c r="F39" s="345"/>
      <c r="G39" s="345"/>
      <c r="H39" s="345"/>
      <c r="I39" s="345"/>
      <c r="J39" s="346"/>
      <c r="K39" s="373" t="s">
        <v>2</v>
      </c>
      <c r="L39" s="374"/>
      <c r="M39" s="374"/>
      <c r="N39" s="374"/>
      <c r="O39" s="374"/>
      <c r="P39" s="377"/>
    </row>
    <row r="40" spans="1:16" ht="19.5" customHeight="1" x14ac:dyDescent="0.15">
      <c r="B40" s="344" t="s">
        <v>6</v>
      </c>
      <c r="C40" s="345"/>
      <c r="D40" s="346"/>
      <c r="E40" s="340"/>
      <c r="F40" s="341"/>
      <c r="G40" s="341"/>
      <c r="H40" s="341"/>
      <c r="I40" s="341"/>
      <c r="J40" s="342"/>
      <c r="K40" s="340"/>
      <c r="L40" s="341"/>
      <c r="M40" s="341"/>
      <c r="N40" s="341"/>
      <c r="O40" s="341"/>
      <c r="P40" s="342"/>
    </row>
    <row r="41" spans="1:16" ht="19.5" customHeight="1" x14ac:dyDescent="0.15">
      <c r="B41" s="344" t="s">
        <v>147</v>
      </c>
      <c r="C41" s="345"/>
      <c r="D41" s="346"/>
      <c r="E41" s="340"/>
      <c r="F41" s="341"/>
      <c r="G41" s="341"/>
      <c r="H41" s="341"/>
      <c r="I41" s="341"/>
      <c r="J41" s="342"/>
      <c r="K41" s="340"/>
      <c r="L41" s="341"/>
      <c r="M41" s="341"/>
      <c r="N41" s="341"/>
      <c r="O41" s="341"/>
      <c r="P41" s="342"/>
    </row>
    <row r="42" spans="1:16" ht="19.5" customHeight="1" x14ac:dyDescent="0.15">
      <c r="B42" s="344" t="s">
        <v>1186</v>
      </c>
      <c r="C42" s="345"/>
      <c r="D42" s="346"/>
      <c r="E42" s="340"/>
      <c r="F42" s="341"/>
      <c r="G42" s="341"/>
      <c r="H42" s="341"/>
      <c r="I42" s="341"/>
      <c r="J42" s="342"/>
      <c r="K42" s="340"/>
      <c r="L42" s="341"/>
      <c r="M42" s="341"/>
      <c r="N42" s="341"/>
      <c r="O42" s="341"/>
      <c r="P42" s="342"/>
    </row>
    <row r="43" spans="1:16" ht="19.5" customHeight="1" x14ac:dyDescent="0.15">
      <c r="B43" s="347" t="s">
        <v>1185</v>
      </c>
      <c r="C43" s="348"/>
      <c r="D43" s="349"/>
      <c r="E43" s="343"/>
      <c r="F43" s="341"/>
      <c r="G43" s="341"/>
      <c r="H43" s="341"/>
      <c r="I43" s="341"/>
      <c r="J43" s="342"/>
      <c r="K43" s="343"/>
      <c r="L43" s="341"/>
      <c r="M43" s="341"/>
      <c r="N43" s="341"/>
      <c r="O43" s="341"/>
      <c r="P43" s="342"/>
    </row>
    <row r="44" spans="1:16" ht="19.5" customHeight="1" x14ac:dyDescent="0.15">
      <c r="B44" s="344" t="s">
        <v>1187</v>
      </c>
      <c r="C44" s="345"/>
      <c r="D44" s="346"/>
      <c r="E44" s="340"/>
      <c r="F44" s="341"/>
      <c r="G44" s="341"/>
      <c r="H44" s="341"/>
      <c r="I44" s="341"/>
      <c r="J44" s="342"/>
      <c r="K44" s="340"/>
      <c r="L44" s="341"/>
      <c r="M44" s="341"/>
      <c r="N44" s="341"/>
      <c r="O44" s="341"/>
      <c r="P44" s="342"/>
    </row>
    <row r="45" spans="1:16" ht="19.5" customHeight="1" x14ac:dyDescent="0.15">
      <c r="B45" s="344" t="s">
        <v>3</v>
      </c>
      <c r="C45" s="345"/>
      <c r="D45" s="346"/>
      <c r="E45" s="340"/>
      <c r="F45" s="341"/>
      <c r="G45" s="341"/>
      <c r="H45" s="341"/>
      <c r="I45" s="341"/>
      <c r="J45" s="342"/>
      <c r="K45" s="340"/>
      <c r="L45" s="341"/>
      <c r="M45" s="341"/>
      <c r="N45" s="341"/>
      <c r="O45" s="341"/>
      <c r="P45" s="342"/>
    </row>
    <row r="46" spans="1:16" ht="18" customHeight="1" x14ac:dyDescent="0.15">
      <c r="B46" s="97"/>
      <c r="C46" s="97"/>
      <c r="D46" s="97"/>
      <c r="E46" s="97"/>
      <c r="F46" s="194"/>
      <c r="G46" s="194"/>
      <c r="H46" s="194"/>
      <c r="I46" s="194"/>
      <c r="J46" s="194"/>
      <c r="K46" s="194"/>
      <c r="L46" s="194"/>
      <c r="M46" s="94"/>
      <c r="N46" s="94"/>
      <c r="O46" s="94"/>
      <c r="P46" s="94"/>
    </row>
    <row r="47" spans="1:16" ht="18" customHeight="1" x14ac:dyDescent="0.15">
      <c r="A47" s="91"/>
      <c r="B47" s="89" t="s">
        <v>1195</v>
      </c>
      <c r="F47" s="192"/>
      <c r="G47" s="192"/>
      <c r="H47" s="192"/>
      <c r="I47" s="192"/>
      <c r="J47" s="192"/>
      <c r="K47" s="192"/>
      <c r="L47" s="192"/>
      <c r="M47" s="418"/>
      <c r="N47" s="418"/>
      <c r="O47" s="418"/>
      <c r="P47" s="418"/>
    </row>
    <row r="48" spans="1:16" ht="19.5" customHeight="1" x14ac:dyDescent="0.15">
      <c r="B48" s="344" t="s">
        <v>0</v>
      </c>
      <c r="C48" s="345"/>
      <c r="D48" s="346"/>
      <c r="E48" s="358" t="s">
        <v>1</v>
      </c>
      <c r="F48" s="345"/>
      <c r="G48" s="345"/>
      <c r="H48" s="345"/>
      <c r="I48" s="345"/>
      <c r="J48" s="346"/>
      <c r="K48" s="373" t="s">
        <v>2</v>
      </c>
      <c r="L48" s="374"/>
      <c r="M48" s="374"/>
      <c r="N48" s="374"/>
      <c r="O48" s="374"/>
      <c r="P48" s="377"/>
    </row>
    <row r="49" spans="2:16" ht="19.5" customHeight="1" x14ac:dyDescent="0.15">
      <c r="B49" s="344" t="s">
        <v>6</v>
      </c>
      <c r="C49" s="345"/>
      <c r="D49" s="346"/>
      <c r="E49" s="340"/>
      <c r="F49" s="341"/>
      <c r="G49" s="341"/>
      <c r="H49" s="341"/>
      <c r="I49" s="341"/>
      <c r="J49" s="342"/>
      <c r="K49" s="340"/>
      <c r="L49" s="341"/>
      <c r="M49" s="341"/>
      <c r="N49" s="341"/>
      <c r="O49" s="341"/>
      <c r="P49" s="342"/>
    </row>
    <row r="50" spans="2:16" ht="19.5" customHeight="1" x14ac:dyDescent="0.15">
      <c r="B50" s="344" t="s">
        <v>147</v>
      </c>
      <c r="C50" s="345"/>
      <c r="D50" s="346"/>
      <c r="E50" s="340"/>
      <c r="F50" s="341"/>
      <c r="G50" s="341"/>
      <c r="H50" s="341"/>
      <c r="I50" s="341"/>
      <c r="J50" s="342"/>
      <c r="K50" s="340"/>
      <c r="L50" s="341"/>
      <c r="M50" s="341"/>
      <c r="N50" s="341"/>
      <c r="O50" s="341"/>
      <c r="P50" s="342"/>
    </row>
    <row r="51" spans="2:16" ht="19.5" customHeight="1" x14ac:dyDescent="0.15">
      <c r="B51" s="344" t="s">
        <v>1186</v>
      </c>
      <c r="C51" s="345"/>
      <c r="D51" s="346"/>
      <c r="E51" s="340"/>
      <c r="F51" s="341"/>
      <c r="G51" s="341"/>
      <c r="H51" s="341"/>
      <c r="I51" s="341"/>
      <c r="J51" s="342"/>
      <c r="K51" s="340"/>
      <c r="L51" s="341"/>
      <c r="M51" s="341"/>
      <c r="N51" s="341"/>
      <c r="O51" s="341"/>
      <c r="P51" s="342"/>
    </row>
    <row r="52" spans="2:16" ht="19.5" customHeight="1" x14ac:dyDescent="0.15">
      <c r="B52" s="347" t="s">
        <v>1185</v>
      </c>
      <c r="C52" s="348"/>
      <c r="D52" s="349"/>
      <c r="E52" s="343"/>
      <c r="F52" s="341"/>
      <c r="G52" s="341"/>
      <c r="H52" s="341"/>
      <c r="I52" s="341"/>
      <c r="J52" s="342"/>
      <c r="K52" s="343"/>
      <c r="L52" s="341"/>
      <c r="M52" s="341"/>
      <c r="N52" s="341"/>
      <c r="O52" s="341"/>
      <c r="P52" s="342"/>
    </row>
    <row r="53" spans="2:16" ht="19.5" customHeight="1" x14ac:dyDescent="0.15">
      <c r="B53" s="344" t="s">
        <v>1187</v>
      </c>
      <c r="C53" s="345"/>
      <c r="D53" s="346"/>
      <c r="E53" s="340"/>
      <c r="F53" s="341"/>
      <c r="G53" s="341"/>
      <c r="H53" s="341"/>
      <c r="I53" s="341"/>
      <c r="J53" s="342"/>
      <c r="K53" s="340"/>
      <c r="L53" s="341"/>
      <c r="M53" s="341"/>
      <c r="N53" s="341"/>
      <c r="O53" s="341"/>
      <c r="P53" s="342"/>
    </row>
    <row r="54" spans="2:16" ht="19.5" customHeight="1" x14ac:dyDescent="0.15">
      <c r="B54" s="344" t="s">
        <v>3</v>
      </c>
      <c r="C54" s="345"/>
      <c r="D54" s="346"/>
      <c r="E54" s="340"/>
      <c r="F54" s="341"/>
      <c r="G54" s="341"/>
      <c r="H54" s="341"/>
      <c r="I54" s="341"/>
      <c r="J54" s="342"/>
      <c r="K54" s="340"/>
      <c r="L54" s="341"/>
      <c r="M54" s="341"/>
      <c r="N54" s="341"/>
      <c r="O54" s="341"/>
      <c r="P54" s="342"/>
    </row>
    <row r="55" spans="2:16" ht="18" customHeight="1" x14ac:dyDescent="0.15">
      <c r="C55" s="97"/>
      <c r="D55" s="97"/>
      <c r="E55" s="97"/>
      <c r="F55" s="194"/>
      <c r="G55" s="194"/>
      <c r="H55" s="194"/>
      <c r="I55" s="194"/>
      <c r="J55" s="194"/>
      <c r="K55" s="194"/>
      <c r="L55" s="194"/>
      <c r="M55" s="94"/>
      <c r="N55" s="94"/>
      <c r="O55" s="94"/>
      <c r="P55" s="94"/>
    </row>
    <row r="56" spans="2:16" ht="18" customHeight="1" x14ac:dyDescent="0.15">
      <c r="B56" s="91" t="s">
        <v>685</v>
      </c>
      <c r="M56" s="418"/>
      <c r="N56" s="418"/>
      <c r="O56" s="418"/>
      <c r="P56" s="418"/>
    </row>
    <row r="57" spans="2:16" ht="19.5" customHeight="1" x14ac:dyDescent="0.15">
      <c r="B57" s="344" t="s">
        <v>0</v>
      </c>
      <c r="C57" s="345"/>
      <c r="D57" s="346"/>
      <c r="E57" s="358" t="s">
        <v>1194</v>
      </c>
      <c r="F57" s="345"/>
      <c r="G57" s="345"/>
      <c r="H57" s="345"/>
      <c r="I57" s="345"/>
      <c r="J57" s="346"/>
      <c r="K57" s="373" t="s">
        <v>2</v>
      </c>
      <c r="L57" s="374"/>
      <c r="M57" s="374"/>
      <c r="N57" s="374"/>
      <c r="O57" s="374"/>
      <c r="P57" s="377"/>
    </row>
    <row r="58" spans="2:16" ht="19.5" customHeight="1" x14ac:dyDescent="0.15">
      <c r="B58" s="344" t="s">
        <v>6</v>
      </c>
      <c r="C58" s="345"/>
      <c r="D58" s="346"/>
      <c r="E58" s="340"/>
      <c r="F58" s="341"/>
      <c r="G58" s="341"/>
      <c r="H58" s="341"/>
      <c r="I58" s="341"/>
      <c r="J58" s="342"/>
      <c r="K58" s="340"/>
      <c r="L58" s="341"/>
      <c r="M58" s="341"/>
      <c r="N58" s="341"/>
      <c r="O58" s="341"/>
      <c r="P58" s="342"/>
    </row>
    <row r="59" spans="2:16" ht="19.5" customHeight="1" x14ac:dyDescent="0.15">
      <c r="B59" s="344" t="s">
        <v>147</v>
      </c>
      <c r="C59" s="345"/>
      <c r="D59" s="346"/>
      <c r="E59" s="340"/>
      <c r="F59" s="341"/>
      <c r="G59" s="341"/>
      <c r="H59" s="341"/>
      <c r="I59" s="341"/>
      <c r="J59" s="342"/>
      <c r="K59" s="340"/>
      <c r="L59" s="341"/>
      <c r="M59" s="341"/>
      <c r="N59" s="341"/>
      <c r="O59" s="341"/>
      <c r="P59" s="342"/>
    </row>
    <row r="60" spans="2:16" ht="19.5" customHeight="1" x14ac:dyDescent="0.15">
      <c r="B60" s="344" t="s">
        <v>1186</v>
      </c>
      <c r="C60" s="345"/>
      <c r="D60" s="346"/>
      <c r="E60" s="340"/>
      <c r="F60" s="341"/>
      <c r="G60" s="341"/>
      <c r="H60" s="341"/>
      <c r="I60" s="341"/>
      <c r="J60" s="342"/>
      <c r="K60" s="340"/>
      <c r="L60" s="341"/>
      <c r="M60" s="341"/>
      <c r="N60" s="341"/>
      <c r="O60" s="341"/>
      <c r="P60" s="342"/>
    </row>
    <row r="61" spans="2:16" ht="19.5" customHeight="1" x14ac:dyDescent="0.15">
      <c r="B61" s="347" t="s">
        <v>1185</v>
      </c>
      <c r="C61" s="348"/>
      <c r="D61" s="349"/>
      <c r="E61" s="343"/>
      <c r="F61" s="341"/>
      <c r="G61" s="341"/>
      <c r="H61" s="341"/>
      <c r="I61" s="341"/>
      <c r="J61" s="342"/>
      <c r="K61" s="343"/>
      <c r="L61" s="341"/>
      <c r="M61" s="341"/>
      <c r="N61" s="341"/>
      <c r="O61" s="341"/>
      <c r="P61" s="342"/>
    </row>
    <row r="62" spans="2:16" ht="19.5" customHeight="1" x14ac:dyDescent="0.15">
      <c r="B62" s="344" t="s">
        <v>1187</v>
      </c>
      <c r="C62" s="345"/>
      <c r="D62" s="346"/>
      <c r="E62" s="340"/>
      <c r="F62" s="341"/>
      <c r="G62" s="341"/>
      <c r="H62" s="341"/>
      <c r="I62" s="341"/>
      <c r="J62" s="342"/>
      <c r="K62" s="340"/>
      <c r="L62" s="341"/>
      <c r="M62" s="341"/>
      <c r="N62" s="341"/>
      <c r="O62" s="341"/>
      <c r="P62" s="342"/>
    </row>
    <row r="63" spans="2:16" ht="19.5" customHeight="1" x14ac:dyDescent="0.15">
      <c r="B63" s="344" t="s">
        <v>3</v>
      </c>
      <c r="C63" s="345"/>
      <c r="D63" s="346"/>
      <c r="E63" s="340"/>
      <c r="F63" s="341"/>
      <c r="G63" s="341"/>
      <c r="H63" s="341"/>
      <c r="I63" s="341"/>
      <c r="J63" s="342"/>
      <c r="K63" s="340"/>
      <c r="L63" s="341"/>
      <c r="M63" s="341"/>
      <c r="N63" s="341"/>
      <c r="O63" s="341"/>
      <c r="P63" s="342"/>
    </row>
    <row r="64" spans="2:16" ht="18" customHeight="1" x14ac:dyDescent="0.15">
      <c r="B64" s="97"/>
      <c r="C64" s="97"/>
      <c r="D64" s="97"/>
      <c r="E64" s="224"/>
      <c r="F64" s="194"/>
      <c r="G64" s="194"/>
      <c r="H64" s="194"/>
      <c r="I64" s="194"/>
      <c r="J64" s="194"/>
      <c r="K64" s="194"/>
      <c r="L64" s="194"/>
      <c r="M64" s="94"/>
      <c r="N64" s="94"/>
      <c r="O64" s="94"/>
      <c r="P64" s="94"/>
    </row>
    <row r="65" spans="1:16" x14ac:dyDescent="0.15">
      <c r="B65" s="255" t="s">
        <v>102</v>
      </c>
      <c r="C65" s="196" t="s">
        <v>100</v>
      </c>
      <c r="D65" s="197" t="s">
        <v>149</v>
      </c>
      <c r="E65" s="97"/>
      <c r="F65" s="97"/>
      <c r="G65" s="97"/>
      <c r="H65" s="97"/>
      <c r="I65" s="97"/>
      <c r="J65" s="97"/>
      <c r="K65" s="97"/>
      <c r="L65" s="97"/>
      <c r="M65" s="97"/>
      <c r="N65" s="97"/>
      <c r="O65" s="97"/>
      <c r="P65" s="97"/>
    </row>
    <row r="66" spans="1:16" x14ac:dyDescent="0.15">
      <c r="B66" s="97"/>
      <c r="C66" s="196"/>
      <c r="D66" s="265" t="s">
        <v>1096</v>
      </c>
      <c r="E66" s="270" t="s">
        <v>1102</v>
      </c>
      <c r="F66" s="97"/>
      <c r="G66" s="97"/>
      <c r="H66" s="97"/>
      <c r="I66" s="97"/>
      <c r="J66" s="97"/>
      <c r="K66" s="97"/>
      <c r="L66" s="97"/>
      <c r="M66" s="97"/>
      <c r="N66" s="97"/>
      <c r="O66" s="97"/>
      <c r="P66" s="97"/>
    </row>
    <row r="67" spans="1:16" x14ac:dyDescent="0.15">
      <c r="B67" s="97"/>
      <c r="C67" s="196"/>
      <c r="D67" s="265" t="s">
        <v>1097</v>
      </c>
      <c r="E67" s="270" t="s">
        <v>1103</v>
      </c>
      <c r="F67" s="97"/>
      <c r="G67" s="97"/>
      <c r="H67" s="97"/>
      <c r="I67" s="97"/>
      <c r="J67" s="97"/>
      <c r="K67" s="97"/>
      <c r="L67" s="97"/>
      <c r="M67" s="97"/>
      <c r="N67" s="97"/>
      <c r="O67" s="97"/>
      <c r="P67" s="97"/>
    </row>
    <row r="68" spans="1:16" x14ac:dyDescent="0.15">
      <c r="B68" s="97"/>
      <c r="C68" s="196" t="s">
        <v>101</v>
      </c>
      <c r="D68" s="89" t="s">
        <v>1140</v>
      </c>
      <c r="E68" s="266"/>
      <c r="F68" s="97"/>
      <c r="G68" s="97"/>
      <c r="H68" s="97"/>
      <c r="I68" s="97"/>
      <c r="J68" s="97"/>
      <c r="K68" s="97"/>
      <c r="L68" s="97"/>
      <c r="M68" s="97"/>
      <c r="N68" s="97"/>
      <c r="O68" s="97"/>
      <c r="P68" s="97"/>
    </row>
    <row r="69" spans="1:16" x14ac:dyDescent="0.15">
      <c r="B69" s="264"/>
      <c r="C69" s="196"/>
      <c r="D69" s="89" t="s">
        <v>1141</v>
      </c>
      <c r="E69" s="266"/>
      <c r="F69" s="264"/>
      <c r="G69" s="264"/>
      <c r="H69" s="264"/>
      <c r="I69" s="264"/>
      <c r="J69" s="264"/>
      <c r="K69" s="264"/>
      <c r="L69" s="264"/>
      <c r="M69" s="264"/>
      <c r="N69" s="264"/>
      <c r="O69" s="264"/>
      <c r="P69" s="264"/>
    </row>
    <row r="70" spans="1:16" x14ac:dyDescent="0.15">
      <c r="B70" s="264"/>
      <c r="C70" s="196"/>
      <c r="D70" s="285" t="s">
        <v>1098</v>
      </c>
      <c r="E70" s="266"/>
      <c r="F70" s="264"/>
      <c r="G70" s="264"/>
      <c r="H70" s="264"/>
      <c r="I70" s="264"/>
      <c r="J70" s="264"/>
      <c r="K70" s="264"/>
      <c r="L70" s="264"/>
      <c r="M70" s="264"/>
      <c r="N70" s="264"/>
      <c r="O70" s="264"/>
      <c r="P70" s="264"/>
    </row>
    <row r="71" spans="1:16" x14ac:dyDescent="0.15">
      <c r="B71" s="266"/>
      <c r="C71" s="196"/>
      <c r="D71" s="89" t="s">
        <v>1110</v>
      </c>
      <c r="E71" s="266"/>
      <c r="F71" s="266"/>
      <c r="G71" s="266"/>
      <c r="H71" s="266"/>
      <c r="I71" s="266"/>
      <c r="J71" s="266"/>
      <c r="K71" s="266"/>
      <c r="L71" s="266"/>
      <c r="M71" s="266"/>
      <c r="N71" s="266"/>
      <c r="O71" s="266"/>
      <c r="P71" s="266"/>
    </row>
    <row r="72" spans="1:16" x14ac:dyDescent="0.15">
      <c r="B72" s="97"/>
      <c r="C72" s="196" t="s">
        <v>653</v>
      </c>
      <c r="D72" s="89" t="s">
        <v>1183</v>
      </c>
      <c r="E72" s="97"/>
      <c r="F72" s="97"/>
      <c r="G72" s="97"/>
      <c r="H72" s="97"/>
      <c r="I72" s="97"/>
      <c r="J72" s="97"/>
      <c r="K72" s="97"/>
      <c r="L72" s="97"/>
      <c r="M72" s="97"/>
      <c r="N72" s="97"/>
      <c r="O72" s="97"/>
      <c r="P72" s="97"/>
    </row>
    <row r="73" spans="1:16" x14ac:dyDescent="0.15">
      <c r="B73" s="310"/>
      <c r="C73" s="196"/>
      <c r="D73" s="89" t="s">
        <v>1189</v>
      </c>
      <c r="E73" s="310"/>
      <c r="F73" s="310"/>
      <c r="G73" s="310"/>
      <c r="H73" s="310"/>
      <c r="I73" s="310"/>
      <c r="J73" s="310"/>
      <c r="K73" s="310"/>
      <c r="L73" s="310"/>
      <c r="M73" s="310"/>
      <c r="N73" s="310"/>
      <c r="O73" s="310"/>
      <c r="P73" s="310"/>
    </row>
    <row r="74" spans="1:16" x14ac:dyDescent="0.15">
      <c r="B74" s="97"/>
      <c r="C74" s="196"/>
      <c r="D74" s="89" t="s">
        <v>1182</v>
      </c>
      <c r="E74" s="97"/>
      <c r="F74" s="97"/>
      <c r="G74" s="97"/>
      <c r="H74" s="97"/>
      <c r="I74" s="97"/>
      <c r="J74" s="97"/>
      <c r="K74" s="97"/>
      <c r="L74" s="97"/>
      <c r="M74" s="97"/>
      <c r="N74" s="97"/>
      <c r="O74" s="97"/>
      <c r="P74" s="97"/>
    </row>
    <row r="75" spans="1:16" x14ac:dyDescent="0.15">
      <c r="B75" s="97"/>
      <c r="C75" s="196"/>
      <c r="D75" s="89" t="s">
        <v>1184</v>
      </c>
      <c r="E75" s="97"/>
      <c r="F75" s="97"/>
      <c r="G75" s="97"/>
      <c r="H75" s="97"/>
      <c r="I75" s="97"/>
      <c r="J75" s="97"/>
      <c r="K75" s="97"/>
      <c r="L75" s="97"/>
      <c r="M75" s="97"/>
      <c r="N75" s="97"/>
      <c r="O75" s="97"/>
      <c r="P75" s="97"/>
    </row>
    <row r="76" spans="1:16" x14ac:dyDescent="0.15">
      <c r="B76" s="312"/>
      <c r="C76" s="196" t="s">
        <v>1196</v>
      </c>
      <c r="D76" s="89" t="s">
        <v>1198</v>
      </c>
      <c r="E76" s="312"/>
      <c r="F76" s="312"/>
      <c r="G76" s="312"/>
      <c r="H76" s="312"/>
      <c r="I76" s="312"/>
      <c r="J76" s="312"/>
      <c r="K76" s="312"/>
      <c r="L76" s="312"/>
      <c r="M76" s="312"/>
      <c r="N76" s="312"/>
      <c r="O76" s="312"/>
      <c r="P76" s="312"/>
    </row>
    <row r="77" spans="1:16" x14ac:dyDescent="0.15">
      <c r="B77" s="312"/>
      <c r="C77" s="196"/>
      <c r="D77" s="89" t="s">
        <v>1197</v>
      </c>
      <c r="E77" s="312"/>
      <c r="F77" s="312"/>
      <c r="G77" s="312"/>
      <c r="H77" s="312"/>
      <c r="I77" s="312"/>
      <c r="J77" s="312"/>
      <c r="K77" s="312"/>
      <c r="L77" s="312"/>
      <c r="M77" s="312"/>
      <c r="N77" s="312"/>
      <c r="O77" s="312"/>
      <c r="P77" s="312"/>
    </row>
    <row r="78" spans="1:16" x14ac:dyDescent="0.15">
      <c r="A78" s="92"/>
      <c r="B78" s="92"/>
      <c r="C78" s="196" t="s">
        <v>652</v>
      </c>
      <c r="D78" s="197" t="s">
        <v>644</v>
      </c>
      <c r="E78" s="92"/>
      <c r="F78" s="92"/>
      <c r="G78" s="92"/>
      <c r="H78" s="92"/>
      <c r="I78" s="92"/>
    </row>
    <row r="79" spans="1:16" x14ac:dyDescent="0.15">
      <c r="A79" s="92"/>
      <c r="B79" s="92"/>
      <c r="C79" s="196" t="s">
        <v>651</v>
      </c>
      <c r="D79" s="197" t="s">
        <v>152</v>
      </c>
      <c r="E79" s="92"/>
      <c r="F79" s="92"/>
      <c r="G79" s="92"/>
      <c r="H79" s="92"/>
      <c r="I79" s="92"/>
    </row>
    <row r="80" spans="1:16" x14ac:dyDescent="0.15">
      <c r="A80" s="92"/>
      <c r="B80" s="92"/>
      <c r="C80" s="196" t="s">
        <v>1126</v>
      </c>
      <c r="D80" s="197" t="s">
        <v>767</v>
      </c>
      <c r="E80" s="92"/>
      <c r="F80" s="92"/>
      <c r="G80" s="92"/>
      <c r="H80" s="92"/>
      <c r="I80" s="92"/>
    </row>
    <row r="81" spans="1:17" x14ac:dyDescent="0.15">
      <c r="A81" s="92"/>
      <c r="B81" s="92"/>
      <c r="C81" s="196"/>
      <c r="D81" s="197" t="s">
        <v>768</v>
      </c>
      <c r="E81" s="92"/>
      <c r="F81" s="92"/>
      <c r="G81" s="92"/>
      <c r="H81" s="92"/>
      <c r="I81" s="92"/>
    </row>
    <row r="82" spans="1:17" x14ac:dyDescent="0.15">
      <c r="A82" s="92"/>
      <c r="B82" s="92"/>
      <c r="C82" s="196" t="s">
        <v>1124</v>
      </c>
      <c r="D82" s="197" t="s">
        <v>141</v>
      </c>
      <c r="E82" s="92"/>
      <c r="F82" s="92"/>
      <c r="G82" s="92"/>
      <c r="H82" s="92"/>
      <c r="I82" s="92"/>
    </row>
    <row r="83" spans="1:17" x14ac:dyDescent="0.15">
      <c r="A83" s="92"/>
      <c r="B83" s="92"/>
      <c r="C83" s="92"/>
      <c r="D83" s="197"/>
      <c r="E83" s="92"/>
      <c r="F83" s="92"/>
      <c r="G83" s="92"/>
      <c r="H83" s="92"/>
      <c r="I83" s="92"/>
    </row>
    <row r="84" spans="1:17" x14ac:dyDescent="0.15">
      <c r="P84" s="202" t="s">
        <v>4</v>
      </c>
    </row>
    <row r="86" spans="1:17" s="123" customFormat="1" ht="35.1" customHeight="1" x14ac:dyDescent="0.15">
      <c r="A86" s="417" t="s">
        <v>1212</v>
      </c>
      <c r="B86" s="417"/>
      <c r="C86" s="417"/>
      <c r="D86" s="417"/>
      <c r="E86" s="417"/>
      <c r="F86" s="417"/>
      <c r="G86" s="417"/>
      <c r="H86" s="417"/>
      <c r="I86" s="417"/>
      <c r="J86" s="417"/>
      <c r="K86" s="417"/>
      <c r="L86" s="417"/>
      <c r="M86" s="417"/>
      <c r="N86" s="417"/>
      <c r="O86" s="417"/>
      <c r="P86" s="417"/>
      <c r="Q86" s="417"/>
    </row>
    <row r="87" spans="1:17" s="123" customFormat="1" ht="35.1" customHeight="1" x14ac:dyDescent="0.15">
      <c r="A87" s="417"/>
      <c r="B87" s="417"/>
      <c r="C87" s="417"/>
      <c r="D87" s="417"/>
      <c r="E87" s="417"/>
      <c r="F87" s="417"/>
      <c r="G87" s="417"/>
      <c r="H87" s="417"/>
      <c r="I87" s="417"/>
      <c r="J87" s="417"/>
      <c r="K87" s="417"/>
      <c r="L87" s="417"/>
      <c r="M87" s="417"/>
      <c r="N87" s="417"/>
      <c r="O87" s="417"/>
      <c r="P87" s="417"/>
      <c r="Q87" s="417"/>
    </row>
    <row r="88" spans="1:17" s="123" customFormat="1" ht="35.1" customHeight="1" x14ac:dyDescent="0.15">
      <c r="A88" s="417"/>
      <c r="B88" s="417"/>
      <c r="C88" s="417"/>
      <c r="D88" s="417"/>
      <c r="E88" s="417"/>
      <c r="F88" s="417"/>
      <c r="G88" s="417"/>
      <c r="H88" s="417"/>
      <c r="I88" s="417"/>
      <c r="J88" s="417"/>
      <c r="K88" s="417"/>
      <c r="L88" s="417"/>
      <c r="M88" s="417"/>
      <c r="N88" s="417"/>
      <c r="O88" s="417"/>
      <c r="P88" s="417"/>
      <c r="Q88" s="417"/>
    </row>
  </sheetData>
  <sheetProtection password="CC8A" sheet="1" selectLockedCells="1"/>
  <mergeCells count="142">
    <mergeCell ref="K49:P49"/>
    <mergeCell ref="B52:D52"/>
    <mergeCell ref="E52:J52"/>
    <mergeCell ref="K52:P52"/>
    <mergeCell ref="B45:D45"/>
    <mergeCell ref="E45:J45"/>
    <mergeCell ref="K45:P45"/>
    <mergeCell ref="E44:J44"/>
    <mergeCell ref="B44:D44"/>
    <mergeCell ref="E48:J48"/>
    <mergeCell ref="K48:P48"/>
    <mergeCell ref="B51:D51"/>
    <mergeCell ref="E51:J51"/>
    <mergeCell ref="A86:Q88"/>
    <mergeCell ref="B57:D57"/>
    <mergeCell ref="M56:P56"/>
    <mergeCell ref="K53:P53"/>
    <mergeCell ref="B54:D54"/>
    <mergeCell ref="E54:J54"/>
    <mergeCell ref="K54:P54"/>
    <mergeCell ref="M47:P47"/>
    <mergeCell ref="B53:D53"/>
    <mergeCell ref="E53:J53"/>
    <mergeCell ref="K63:P63"/>
    <mergeCell ref="E63:J63"/>
    <mergeCell ref="E61:J61"/>
    <mergeCell ref="K61:P61"/>
    <mergeCell ref="E62:J62"/>
    <mergeCell ref="K62:P62"/>
    <mergeCell ref="B60:D60"/>
    <mergeCell ref="K51:P51"/>
    <mergeCell ref="E50:J50"/>
    <mergeCell ref="B49:D49"/>
    <mergeCell ref="E49:J49"/>
    <mergeCell ref="B50:D50"/>
    <mergeCell ref="K50:P50"/>
    <mergeCell ref="B48:D48"/>
    <mergeCell ref="B40:D40"/>
    <mergeCell ref="B42:D42"/>
    <mergeCell ref="E42:J42"/>
    <mergeCell ref="K44:P44"/>
    <mergeCell ref="K35:P35"/>
    <mergeCell ref="E39:J39"/>
    <mergeCell ref="E33:J33"/>
    <mergeCell ref="E35:J35"/>
    <mergeCell ref="K42:P42"/>
    <mergeCell ref="B35:D35"/>
    <mergeCell ref="K33:P33"/>
    <mergeCell ref="B34:D34"/>
    <mergeCell ref="E34:J34"/>
    <mergeCell ref="B39:D39"/>
    <mergeCell ref="B36:D36"/>
    <mergeCell ref="E36:J36"/>
    <mergeCell ref="B41:D41"/>
    <mergeCell ref="B43:D43"/>
    <mergeCell ref="E43:J43"/>
    <mergeCell ref="K43:P43"/>
    <mergeCell ref="K40:P40"/>
    <mergeCell ref="E40:J40"/>
    <mergeCell ref="K41:P41"/>
    <mergeCell ref="B63:D63"/>
    <mergeCell ref="B61:D61"/>
    <mergeCell ref="K57:P57"/>
    <mergeCell ref="K58:P58"/>
    <mergeCell ref="K59:P59"/>
    <mergeCell ref="K60:P60"/>
    <mergeCell ref="E60:J60"/>
    <mergeCell ref="E57:J57"/>
    <mergeCell ref="B58:D58"/>
    <mergeCell ref="E58:J58"/>
    <mergeCell ref="B59:D59"/>
    <mergeCell ref="E59:J59"/>
    <mergeCell ref="B62:D62"/>
    <mergeCell ref="B17:D17"/>
    <mergeCell ref="E17:J17"/>
    <mergeCell ref="K17:P17"/>
    <mergeCell ref="B27:D27"/>
    <mergeCell ref="E27:J27"/>
    <mergeCell ref="K27:P27"/>
    <mergeCell ref="K34:P34"/>
    <mergeCell ref="B33:D33"/>
    <mergeCell ref="E30:J30"/>
    <mergeCell ref="B30:D30"/>
    <mergeCell ref="K31:P31"/>
    <mergeCell ref="K25:P25"/>
    <mergeCell ref="B25:D25"/>
    <mergeCell ref="E25:J25"/>
    <mergeCell ref="B26:D26"/>
    <mergeCell ref="E26:J26"/>
    <mergeCell ref="K26:P26"/>
    <mergeCell ref="E31:J31"/>
    <mergeCell ref="B31:D31"/>
    <mergeCell ref="B32:D32"/>
    <mergeCell ref="E32:J32"/>
    <mergeCell ref="B16:D16"/>
    <mergeCell ref="E16:J16"/>
    <mergeCell ref="K16:P16"/>
    <mergeCell ref="K14:P14"/>
    <mergeCell ref="E15:J15"/>
    <mergeCell ref="K8:K9"/>
    <mergeCell ref="B24:D24"/>
    <mergeCell ref="B14:D14"/>
    <mergeCell ref="E14:J14"/>
    <mergeCell ref="E24:J24"/>
    <mergeCell ref="E12:J12"/>
    <mergeCell ref="K12:P12"/>
    <mergeCell ref="B13:D13"/>
    <mergeCell ref="E13:J13"/>
    <mergeCell ref="K13:P13"/>
    <mergeCell ref="B12:D12"/>
    <mergeCell ref="K18:P18"/>
    <mergeCell ref="E23:J23"/>
    <mergeCell ref="B18:D18"/>
    <mergeCell ref="E18:J18"/>
    <mergeCell ref="B22:D22"/>
    <mergeCell ref="B23:D23"/>
    <mergeCell ref="M20:P20"/>
    <mergeCell ref="K23:P23"/>
    <mergeCell ref="O2:P2"/>
    <mergeCell ref="K39:P39"/>
    <mergeCell ref="E41:J41"/>
    <mergeCell ref="B21:D21"/>
    <mergeCell ref="K21:P21"/>
    <mergeCell ref="E21:J21"/>
    <mergeCell ref="M29:P29"/>
    <mergeCell ref="M38:P38"/>
    <mergeCell ref="M11:P11"/>
    <mergeCell ref="K36:P36"/>
    <mergeCell ref="B7:D7"/>
    <mergeCell ref="B6:D6"/>
    <mergeCell ref="E6:J6"/>
    <mergeCell ref="E7:J7"/>
    <mergeCell ref="K32:P32"/>
    <mergeCell ref="K30:P30"/>
    <mergeCell ref="K22:P22"/>
    <mergeCell ref="E22:J22"/>
    <mergeCell ref="K24:P24"/>
    <mergeCell ref="A3:Q3"/>
    <mergeCell ref="B15:D15"/>
    <mergeCell ref="B8:D9"/>
    <mergeCell ref="E8:J8"/>
    <mergeCell ref="K15:P15"/>
  </mergeCells>
  <phoneticPr fontId="4"/>
  <conditionalFormatting sqref="S58:S59">
    <cfRule type="expression" dxfId="405" priority="35">
      <formula>NOT(OR(AND($F$15="",$F$16="",#REF!="",$F$17="",$F$18="",$F$19="",$F$20=""),AND($F$15&lt;&gt;"",$F$16&lt;&gt;"",#REF!&lt;&gt;"",$F$17&lt;&gt;"",$F$18&lt;&gt;"",$F$19&lt;&gt;"",$F$20&lt;&gt;"")))</formula>
    </cfRule>
  </conditionalFormatting>
  <conditionalFormatting sqref="E7:J7">
    <cfRule type="expression" dxfId="404" priority="21">
      <formula>ISBLANK($E$7)</formula>
    </cfRule>
  </conditionalFormatting>
  <conditionalFormatting sqref="E8:J8">
    <cfRule type="expression" dxfId="403" priority="16">
      <formula>NOT($E7="変更")</formula>
    </cfRule>
    <cfRule type="expression" dxfId="402" priority="17">
      <formula>ISBLANK($E$8)</formula>
    </cfRule>
  </conditionalFormatting>
  <conditionalFormatting sqref="E9 G9 I9">
    <cfRule type="expression" dxfId="401" priority="18">
      <formula>OR($E7="",AND($E$7="変更",$E$8=""),AND($E$7="変更",$E$8="速やかに適用する"))</formula>
    </cfRule>
    <cfRule type="expression" dxfId="400" priority="20">
      <formula>OR(AND($E7="新規",ISBLANK(E9)),AND($E$8="適用開始日を指定する",ISBLANK(E9)))</formula>
    </cfRule>
  </conditionalFormatting>
  <conditionalFormatting sqref="F9 H9 J9">
    <cfRule type="expression" dxfId="399" priority="19">
      <formula>OR($E7="新規",AND($E7="変更",$E$8="適用開始日を指定する"))</formula>
    </cfRule>
  </conditionalFormatting>
  <conditionalFormatting sqref="E13:J18">
    <cfRule type="expression" dxfId="398" priority="12">
      <formula>NOT(OR(AND($E$13="",$E$14="",$E$15="",$E$16="",$E$17="",$E$18=""),AND($E$13&lt;&gt;"",$E$14&lt;&gt;"",$E$15&lt;&gt;"",$E$16&lt;&gt;"",$E$17&lt;&gt;"",$E$18&lt;&gt;"")))</formula>
    </cfRule>
  </conditionalFormatting>
  <conditionalFormatting sqref="K13:P18">
    <cfRule type="expression" dxfId="397" priority="13">
      <formula>NOT(OR(AND($K$13="",$K$14="",$K$15="",$K$16="",$K$17="",$K$18=""),AND($K$13&lt;&gt;"",$K$14&lt;&gt;"",$K$15&lt;&gt;"",$K$16&lt;&gt;"",$K$17&lt;&gt;"",$K$18&lt;&gt;"")))</formula>
    </cfRule>
  </conditionalFormatting>
  <conditionalFormatting sqref="E22:J27">
    <cfRule type="expression" dxfId="396" priority="10">
      <formula>NOT(OR(AND($E$22="",$E$23="",$E$24="",$E$25="",$E$26="",$E$27=""),AND($E$22&lt;&gt;"",$E$23&lt;&gt;"",$E$24&lt;&gt;"",$E$25&lt;&gt;"",$E$26&lt;&gt;"",$E$27&lt;&gt;"")))</formula>
    </cfRule>
  </conditionalFormatting>
  <conditionalFormatting sqref="K22:P27">
    <cfRule type="expression" dxfId="395" priority="11">
      <formula>NOT(OR(AND($K$22="",$K$23="",$K$24="",$K$25="",$K$26="",$K$27=""),AND($K$22&lt;&gt;"",$K$23&lt;&gt;"",$K$24&lt;&gt;"",$K$25&lt;&gt;"",$K$26&lt;&gt;"",$K$27&lt;&gt;"")))</formula>
    </cfRule>
  </conditionalFormatting>
  <conditionalFormatting sqref="E31:J36">
    <cfRule type="expression" dxfId="394" priority="8">
      <formula>NOT(OR(AND($E$31="",$E$32="",$E$33="",$E$34="",$E$35="",$E$36=""),AND($E$31&lt;&gt;"",$E$32&lt;&gt;"",$E$33&lt;&gt;"",$E$34&lt;&gt;"",$E$35&lt;&gt;"",$E$36&lt;&gt;"")))</formula>
    </cfRule>
  </conditionalFormatting>
  <conditionalFormatting sqref="K31:P36">
    <cfRule type="expression" dxfId="393" priority="9">
      <formula>NOT(OR(AND($K$31="",$K$32="",$K$33="",$K$34="",$K$35="",$K$36=""),AND($K$31&lt;&gt;"",$K$32&lt;&gt;"",$K$33&lt;&gt;"",$K$34&lt;&gt;"",$K$35&lt;&gt;"",$K$36&lt;&gt;"")))</formula>
    </cfRule>
  </conditionalFormatting>
  <conditionalFormatting sqref="E40:J45">
    <cfRule type="expression" dxfId="392" priority="6">
      <formula>NOT(OR(AND($E$40="",$E$41="",$E$42="",$E$43="",$E$44="",$E$45=""),AND($E$40&lt;&gt;"",$E$41&lt;&gt;"",$E$42&lt;&gt;"",$E$43&lt;&gt;"",$E$44&lt;&gt;"",$E$45&lt;&gt;"")))</formula>
    </cfRule>
  </conditionalFormatting>
  <conditionalFormatting sqref="K40:P45">
    <cfRule type="expression" dxfId="391" priority="7">
      <formula>NOT(OR(AND($K$40="",$K$41="",$K$42="",$K$43="",$K$44="",$K$45=""),AND($K$40&lt;&gt;"",$K$41&lt;&gt;"",$K$42&lt;&gt;"",$K$43&lt;&gt;"",$K$44&lt;&gt;"",$K$45&lt;&gt;"")))</formula>
    </cfRule>
  </conditionalFormatting>
  <conditionalFormatting sqref="E49:J54">
    <cfRule type="expression" dxfId="390" priority="4">
      <formula>NOT(OR(AND($E$49="",$E$50="",$E$51="",$E$52="",$E$53="",$E$54=""),AND($E$49&lt;&gt;"",$E$50&lt;&gt;"",$E$51&lt;&gt;"",$E$52&lt;&gt;"",$E$53&lt;&gt;"",$E$54&lt;&gt;"")))</formula>
    </cfRule>
  </conditionalFormatting>
  <conditionalFormatting sqref="K49:P54">
    <cfRule type="expression" dxfId="389" priority="5">
      <formula>NOT(OR(AND($K$49="",$K$50="",$K$51="",$K$52="",$K$53="",$K$54=""),AND($K$49&lt;&gt;"",$K$50&lt;&gt;"",$K$51&lt;&gt;"",$K$52&lt;&gt;"",$K$53&lt;&gt;"",$K$54&lt;&gt;"")))</formula>
    </cfRule>
  </conditionalFormatting>
  <conditionalFormatting sqref="E58:J63">
    <cfRule type="expression" dxfId="388" priority="2">
      <formula>NOT(OR(AND($E$58="",$E$59="",$E$60="",$E$61="",$E$62="",$E$63=""),AND($E$58&lt;&gt;"",$E$59&lt;&gt;"",$E$60&lt;&gt;"",$E$61&lt;&gt;"",$E$62&lt;&gt;"",$E$63&lt;&gt;"")))</formula>
    </cfRule>
  </conditionalFormatting>
  <conditionalFormatting sqref="K58:P63">
    <cfRule type="expression" dxfId="387" priority="3">
      <formula>NOT(OR(AND($K$58="",$K$59="",$K$60="",$K$61="",$K$62="",$K$63=""),AND($K$58&lt;&gt;"",$K$59&lt;&gt;"",$K$60&lt;&gt;"",$K$61&lt;&gt;"",$K$62&lt;&gt;"",$K$63&lt;&gt;"")))</formula>
    </cfRule>
  </conditionalFormatting>
  <dataValidations count="8">
    <dataValidation type="list" allowBlank="1" showInputMessage="1" showErrorMessage="1" sqref="E7">
      <formula1>"新規,変更"</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imeMode="disabled" allowBlank="1" showInputMessage="1" showErrorMessage="1" errorTitle="形式エラー" error="半角数字及びハイフンで、_x000a_***-****形式でご記入ください。" sqref="E26:P26 E17:P17">
      <formula1>AND(MID(E17,4,1)="-",LEN(E17)=8)</formula1>
    </dataValidation>
    <dataValidation type="custom" imeMode="disabled" allowBlank="1" showInputMessage="1" showErrorMessage="1" errorTitle="形式エラー" error="半角でご記入ください。" sqref="E51:P52 E15:P16 E24:P25 E33:P34 E42:P43 E60:P61">
      <formula1>LEN(E15)=LENB(E15)</formula1>
    </dataValidation>
    <dataValidation type="custom" imeMode="disabled" allowBlank="1" showInputMessage="1" showErrorMessage="1" errorTitle="形式エラー" error="半角数字及びハイフンで、_x000a_***-****形式でご記入ください。" sqref="E35:J35 K35:P35 E44:J44 K44:P44 E53:J53 K53:P53 E62:J62 K62:P62">
      <formula1>AND(MID(E35,4,1)="-",LEN(E35)=8)</formula1>
    </dataValidation>
  </dataValidations>
  <hyperlinks>
    <hyperlink ref="O2" location="表紙!A1" display="表紙!A1"/>
  </hyperlinks>
  <pageMargins left="0.51181102362204722" right="0.39370078740157483" top="0.78740157480314965" bottom="0.59055118110236227" header="0.31496062992125984" footer="0.11811023622047245"/>
  <pageSetup paperSize="9" scale="68" fitToHeight="0" orientation="portrait" r:id="rId1"/>
  <headerFooter alignWithMargins="0"/>
  <rowBreaks count="1" manualBreakCount="1">
    <brk id="55"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82"/>
  <sheetViews>
    <sheetView showGridLines="0" showRowColHeaders="0" showRuler="0" view="pageLayout" zoomScaleNormal="100" zoomScaleSheetLayoutView="100" workbookViewId="0">
      <selection activeCell="E7" sqref="E7:J7"/>
    </sheetView>
  </sheetViews>
  <sheetFormatPr defaultColWidth="9" defaultRowHeight="18.75" x14ac:dyDescent="0.15"/>
  <cols>
    <col min="1" max="1" width="6" style="89" customWidth="1"/>
    <col min="2" max="2" width="5.125" style="89" customWidth="1"/>
    <col min="3" max="3" width="6.625" style="89" customWidth="1"/>
    <col min="4" max="4" width="7.5" style="89" customWidth="1"/>
    <col min="5" max="9" width="9.125" style="89" customWidth="1"/>
    <col min="10" max="10" width="10.125" style="89" customWidth="1"/>
    <col min="11" max="11" width="9.125" style="89" customWidth="1"/>
    <col min="12" max="12" width="9.25" style="89" customWidth="1"/>
    <col min="13" max="15" width="9.125" style="89" customWidth="1"/>
    <col min="16" max="16" width="10.125" style="89" customWidth="1"/>
    <col min="17" max="17" width="4.875" style="89" customWidth="1"/>
    <col min="18" max="16384" width="9" style="89"/>
  </cols>
  <sheetData>
    <row r="1" spans="1:18" ht="18" customHeight="1" x14ac:dyDescent="0.15">
      <c r="A1" s="90"/>
      <c r="F1" s="91"/>
      <c r="J1" s="92"/>
    </row>
    <row r="2" spans="1:18" ht="18" customHeight="1" x14ac:dyDescent="0.4">
      <c r="O2" s="378" t="s">
        <v>16</v>
      </c>
      <c r="P2" s="378"/>
    </row>
    <row r="3" spans="1:18" ht="18" customHeight="1" x14ac:dyDescent="0.15">
      <c r="A3" s="412" t="s">
        <v>156</v>
      </c>
      <c r="B3" s="412"/>
      <c r="C3" s="412"/>
      <c r="D3" s="412"/>
      <c r="E3" s="412"/>
      <c r="F3" s="412"/>
      <c r="G3" s="412"/>
      <c r="H3" s="412"/>
      <c r="I3" s="412"/>
      <c r="J3" s="412"/>
      <c r="K3" s="412"/>
      <c r="L3" s="412"/>
      <c r="M3" s="412"/>
      <c r="N3" s="412"/>
      <c r="O3" s="412"/>
      <c r="P3" s="412"/>
      <c r="Q3" s="412"/>
    </row>
    <row r="4" spans="1:18" ht="22.5" customHeight="1" x14ac:dyDescent="0.15">
      <c r="A4" s="98"/>
      <c r="B4" s="225"/>
      <c r="C4" s="98"/>
      <c r="D4" s="226"/>
      <c r="E4" s="227"/>
      <c r="F4" s="228"/>
      <c r="G4" s="228"/>
      <c r="H4" s="228"/>
      <c r="I4" s="228"/>
      <c r="J4" s="229"/>
      <c r="K4" s="229"/>
      <c r="L4" s="227"/>
      <c r="M4" s="227"/>
      <c r="N4" s="227"/>
      <c r="O4" s="227"/>
      <c r="P4" s="227"/>
      <c r="Q4" s="227"/>
      <c r="R4" s="94"/>
    </row>
    <row r="5" spans="1:18" ht="22.5" customHeight="1" x14ac:dyDescent="0.15">
      <c r="A5" s="89" t="s">
        <v>672</v>
      </c>
      <c r="E5" s="94"/>
      <c r="F5" s="97"/>
      <c r="G5" s="97"/>
      <c r="H5" s="97"/>
      <c r="I5" s="97"/>
    </row>
    <row r="6" spans="1:18" ht="22.5" customHeight="1" x14ac:dyDescent="0.15">
      <c r="B6" s="361" t="s">
        <v>97</v>
      </c>
      <c r="C6" s="361"/>
      <c r="D6" s="361"/>
      <c r="E6" s="361" t="s">
        <v>99</v>
      </c>
      <c r="F6" s="361"/>
      <c r="G6" s="361"/>
      <c r="H6" s="361"/>
      <c r="I6" s="361"/>
      <c r="J6" s="361"/>
      <c r="K6" s="187" t="s">
        <v>98</v>
      </c>
    </row>
    <row r="7" spans="1:18" ht="22.5" customHeight="1" x14ac:dyDescent="0.15">
      <c r="B7" s="361" t="s">
        <v>701</v>
      </c>
      <c r="C7" s="361"/>
      <c r="D7" s="361"/>
      <c r="E7" s="380"/>
      <c r="F7" s="380"/>
      <c r="G7" s="380"/>
      <c r="H7" s="380"/>
      <c r="I7" s="380"/>
      <c r="J7" s="380"/>
      <c r="K7" s="187" t="s">
        <v>100</v>
      </c>
    </row>
    <row r="8" spans="1:18" ht="22.5" customHeight="1" x14ac:dyDescent="0.15">
      <c r="B8" s="362" t="s">
        <v>92</v>
      </c>
      <c r="C8" s="363"/>
      <c r="D8" s="364"/>
      <c r="E8" s="370"/>
      <c r="F8" s="371"/>
      <c r="G8" s="371"/>
      <c r="H8" s="371"/>
      <c r="I8" s="371"/>
      <c r="J8" s="372"/>
      <c r="K8" s="368" t="s">
        <v>681</v>
      </c>
    </row>
    <row r="9" spans="1:18" x14ac:dyDescent="0.15">
      <c r="B9" s="365"/>
      <c r="C9" s="366"/>
      <c r="D9" s="367"/>
      <c r="E9" s="284"/>
      <c r="F9" s="282" t="s">
        <v>126</v>
      </c>
      <c r="G9" s="284"/>
      <c r="H9" s="282" t="s">
        <v>33</v>
      </c>
      <c r="I9" s="284"/>
      <c r="J9" s="283" t="s">
        <v>124</v>
      </c>
      <c r="K9" s="369"/>
    </row>
    <row r="10" spans="1:18" ht="34.5" customHeight="1" x14ac:dyDescent="0.4">
      <c r="A10" s="263" t="s">
        <v>680</v>
      </c>
    </row>
    <row r="11" spans="1:18" ht="18" customHeight="1" x14ac:dyDescent="0.15">
      <c r="A11" s="91"/>
      <c r="B11" s="89" t="s">
        <v>686</v>
      </c>
      <c r="F11" s="192"/>
      <c r="G11" s="192"/>
      <c r="H11" s="192"/>
      <c r="I11" s="192"/>
      <c r="J11" s="192"/>
      <c r="K11" s="192"/>
      <c r="L11" s="192"/>
      <c r="M11" s="418"/>
      <c r="N11" s="418"/>
      <c r="O11" s="418"/>
      <c r="P11" s="418"/>
    </row>
    <row r="12" spans="1:18" ht="19.5" customHeight="1" x14ac:dyDescent="0.15">
      <c r="B12" s="344" t="s">
        <v>0</v>
      </c>
      <c r="C12" s="345"/>
      <c r="D12" s="346"/>
      <c r="E12" s="358" t="s">
        <v>1</v>
      </c>
      <c r="F12" s="345"/>
      <c r="G12" s="345"/>
      <c r="H12" s="345"/>
      <c r="I12" s="345"/>
      <c r="J12" s="346"/>
      <c r="K12" s="373" t="s">
        <v>2</v>
      </c>
      <c r="L12" s="374"/>
      <c r="M12" s="374"/>
      <c r="N12" s="374"/>
      <c r="O12" s="374"/>
      <c r="P12" s="377"/>
    </row>
    <row r="13" spans="1:18" ht="19.5" customHeight="1" x14ac:dyDescent="0.15">
      <c r="B13" s="344" t="s">
        <v>6</v>
      </c>
      <c r="C13" s="345"/>
      <c r="D13" s="346"/>
      <c r="E13" s="340"/>
      <c r="F13" s="341"/>
      <c r="G13" s="341"/>
      <c r="H13" s="341"/>
      <c r="I13" s="341"/>
      <c r="J13" s="342"/>
      <c r="K13" s="340"/>
      <c r="L13" s="341"/>
      <c r="M13" s="341"/>
      <c r="N13" s="341"/>
      <c r="O13" s="341"/>
      <c r="P13" s="342"/>
    </row>
    <row r="14" spans="1:18" ht="19.5" customHeight="1" x14ac:dyDescent="0.15">
      <c r="B14" s="344" t="s">
        <v>147</v>
      </c>
      <c r="C14" s="345"/>
      <c r="D14" s="346"/>
      <c r="E14" s="340"/>
      <c r="F14" s="341"/>
      <c r="G14" s="341"/>
      <c r="H14" s="341"/>
      <c r="I14" s="341"/>
      <c r="J14" s="342"/>
      <c r="K14" s="340"/>
      <c r="L14" s="341"/>
      <c r="M14" s="341"/>
      <c r="N14" s="341"/>
      <c r="O14" s="341"/>
      <c r="P14" s="342"/>
    </row>
    <row r="15" spans="1:18" ht="19.5" customHeight="1" x14ac:dyDescent="0.15">
      <c r="B15" s="344" t="s">
        <v>645</v>
      </c>
      <c r="C15" s="345"/>
      <c r="D15" s="346"/>
      <c r="E15" s="340"/>
      <c r="F15" s="341"/>
      <c r="G15" s="341"/>
      <c r="H15" s="341"/>
      <c r="I15" s="341"/>
      <c r="J15" s="342"/>
      <c r="K15" s="340"/>
      <c r="L15" s="341"/>
      <c r="M15" s="341"/>
      <c r="N15" s="341"/>
      <c r="O15" s="341"/>
      <c r="P15" s="342"/>
    </row>
    <row r="16" spans="1:18" ht="19.5" customHeight="1" x14ac:dyDescent="0.15">
      <c r="B16" s="347" t="s">
        <v>648</v>
      </c>
      <c r="C16" s="348"/>
      <c r="D16" s="349"/>
      <c r="E16" s="343"/>
      <c r="F16" s="341"/>
      <c r="G16" s="341"/>
      <c r="H16" s="341"/>
      <c r="I16" s="341"/>
      <c r="J16" s="342"/>
      <c r="K16" s="343"/>
      <c r="L16" s="341"/>
      <c r="M16" s="341"/>
      <c r="N16" s="341"/>
      <c r="O16" s="341"/>
      <c r="P16" s="342"/>
    </row>
    <row r="17" spans="1:16" ht="19.5" customHeight="1" x14ac:dyDescent="0.15">
      <c r="B17" s="344" t="s">
        <v>646</v>
      </c>
      <c r="C17" s="345"/>
      <c r="D17" s="346"/>
      <c r="E17" s="340"/>
      <c r="F17" s="341"/>
      <c r="G17" s="341"/>
      <c r="H17" s="341"/>
      <c r="I17" s="341"/>
      <c r="J17" s="342"/>
      <c r="K17" s="340"/>
      <c r="L17" s="341"/>
      <c r="M17" s="341"/>
      <c r="N17" s="341"/>
      <c r="O17" s="341"/>
      <c r="P17" s="342"/>
    </row>
    <row r="18" spans="1:16" ht="19.5" customHeight="1" x14ac:dyDescent="0.15">
      <c r="B18" s="344" t="s">
        <v>3</v>
      </c>
      <c r="C18" s="345"/>
      <c r="D18" s="346"/>
      <c r="E18" s="340"/>
      <c r="F18" s="341"/>
      <c r="G18" s="341"/>
      <c r="H18" s="341"/>
      <c r="I18" s="341"/>
      <c r="J18" s="342"/>
      <c r="K18" s="340"/>
      <c r="L18" s="341"/>
      <c r="M18" s="341"/>
      <c r="N18" s="341"/>
      <c r="O18" s="341"/>
      <c r="P18" s="342"/>
    </row>
    <row r="19" spans="1:16" ht="18" customHeight="1" x14ac:dyDescent="0.15">
      <c r="F19" s="192"/>
      <c r="G19" s="192"/>
      <c r="H19" s="192"/>
      <c r="I19" s="192"/>
      <c r="J19" s="192"/>
      <c r="K19" s="192"/>
      <c r="L19" s="192"/>
      <c r="M19" s="192"/>
      <c r="N19" s="192"/>
      <c r="O19" s="192"/>
      <c r="P19" s="192"/>
    </row>
    <row r="20" spans="1:16" ht="18" customHeight="1" x14ac:dyDescent="0.15">
      <c r="A20" s="91"/>
      <c r="B20" s="89" t="s">
        <v>674</v>
      </c>
      <c r="F20" s="192"/>
      <c r="G20" s="192"/>
      <c r="H20" s="192"/>
      <c r="I20" s="192"/>
      <c r="J20" s="192"/>
      <c r="K20" s="192"/>
      <c r="L20" s="192"/>
      <c r="M20" s="418"/>
      <c r="N20" s="418"/>
      <c r="O20" s="418"/>
      <c r="P20" s="418"/>
    </row>
    <row r="21" spans="1:16" ht="19.5" customHeight="1" x14ac:dyDescent="0.15">
      <c r="B21" s="344" t="s">
        <v>0</v>
      </c>
      <c r="C21" s="345"/>
      <c r="D21" s="346"/>
      <c r="E21" s="358" t="s">
        <v>1</v>
      </c>
      <c r="F21" s="345"/>
      <c r="G21" s="345"/>
      <c r="H21" s="345"/>
      <c r="I21" s="345"/>
      <c r="J21" s="346"/>
      <c r="K21" s="373" t="s">
        <v>2</v>
      </c>
      <c r="L21" s="374"/>
      <c r="M21" s="374"/>
      <c r="N21" s="374"/>
      <c r="O21" s="374"/>
      <c r="P21" s="377"/>
    </row>
    <row r="22" spans="1:16" ht="19.5" customHeight="1" x14ac:dyDescent="0.15">
      <c r="B22" s="344" t="s">
        <v>6</v>
      </c>
      <c r="C22" s="345"/>
      <c r="D22" s="346"/>
      <c r="E22" s="340"/>
      <c r="F22" s="341"/>
      <c r="G22" s="341"/>
      <c r="H22" s="341"/>
      <c r="I22" s="341"/>
      <c r="J22" s="342"/>
      <c r="K22" s="340"/>
      <c r="L22" s="341"/>
      <c r="M22" s="341"/>
      <c r="N22" s="341"/>
      <c r="O22" s="341"/>
      <c r="P22" s="342"/>
    </row>
    <row r="23" spans="1:16" ht="19.5" customHeight="1" x14ac:dyDescent="0.15">
      <c r="B23" s="344" t="s">
        <v>147</v>
      </c>
      <c r="C23" s="345"/>
      <c r="D23" s="346"/>
      <c r="E23" s="340"/>
      <c r="F23" s="341"/>
      <c r="G23" s="341"/>
      <c r="H23" s="341"/>
      <c r="I23" s="341"/>
      <c r="J23" s="342"/>
      <c r="K23" s="340"/>
      <c r="L23" s="341"/>
      <c r="M23" s="341"/>
      <c r="N23" s="341"/>
      <c r="O23" s="341"/>
      <c r="P23" s="342"/>
    </row>
    <row r="24" spans="1:16" ht="19.5" customHeight="1" x14ac:dyDescent="0.15">
      <c r="B24" s="344" t="s">
        <v>645</v>
      </c>
      <c r="C24" s="345"/>
      <c r="D24" s="346"/>
      <c r="E24" s="340"/>
      <c r="F24" s="341"/>
      <c r="G24" s="341"/>
      <c r="H24" s="341"/>
      <c r="I24" s="341"/>
      <c r="J24" s="342"/>
      <c r="K24" s="340"/>
      <c r="L24" s="341"/>
      <c r="M24" s="341"/>
      <c r="N24" s="341"/>
      <c r="O24" s="341"/>
      <c r="P24" s="342"/>
    </row>
    <row r="25" spans="1:16" ht="19.5" customHeight="1" x14ac:dyDescent="0.15">
      <c r="B25" s="347" t="s">
        <v>648</v>
      </c>
      <c r="C25" s="348"/>
      <c r="D25" s="349"/>
      <c r="E25" s="343"/>
      <c r="F25" s="341"/>
      <c r="G25" s="341"/>
      <c r="H25" s="341"/>
      <c r="I25" s="341"/>
      <c r="J25" s="342"/>
      <c r="K25" s="343"/>
      <c r="L25" s="341"/>
      <c r="M25" s="341"/>
      <c r="N25" s="341"/>
      <c r="O25" s="341"/>
      <c r="P25" s="342"/>
    </row>
    <row r="26" spans="1:16" ht="19.5" customHeight="1" x14ac:dyDescent="0.15">
      <c r="B26" s="344" t="s">
        <v>646</v>
      </c>
      <c r="C26" s="345"/>
      <c r="D26" s="346"/>
      <c r="E26" s="340"/>
      <c r="F26" s="341"/>
      <c r="G26" s="341"/>
      <c r="H26" s="341"/>
      <c r="I26" s="341"/>
      <c r="J26" s="342"/>
      <c r="K26" s="340"/>
      <c r="L26" s="341"/>
      <c r="M26" s="341"/>
      <c r="N26" s="341"/>
      <c r="O26" s="341"/>
      <c r="P26" s="342"/>
    </row>
    <row r="27" spans="1:16" ht="19.5" customHeight="1" x14ac:dyDescent="0.15">
      <c r="B27" s="344" t="s">
        <v>3</v>
      </c>
      <c r="C27" s="345"/>
      <c r="D27" s="346"/>
      <c r="E27" s="340"/>
      <c r="F27" s="341"/>
      <c r="G27" s="341"/>
      <c r="H27" s="341"/>
      <c r="I27" s="341"/>
      <c r="J27" s="342"/>
      <c r="K27" s="340"/>
      <c r="L27" s="341"/>
      <c r="M27" s="341"/>
      <c r="N27" s="341"/>
      <c r="O27" s="341"/>
      <c r="P27" s="342"/>
    </row>
    <row r="28" spans="1:16" ht="18" customHeight="1" x14ac:dyDescent="0.15"/>
    <row r="29" spans="1:16" ht="18" customHeight="1" x14ac:dyDescent="0.15">
      <c r="A29" s="91"/>
      <c r="B29" s="89" t="s">
        <v>687</v>
      </c>
      <c r="F29" s="192"/>
      <c r="G29" s="192"/>
      <c r="H29" s="192"/>
      <c r="I29" s="192"/>
      <c r="J29" s="192"/>
      <c r="K29" s="192"/>
      <c r="L29" s="192"/>
      <c r="M29" s="418"/>
      <c r="N29" s="418"/>
      <c r="O29" s="418"/>
      <c r="P29" s="418"/>
    </row>
    <row r="30" spans="1:16" ht="19.5" customHeight="1" x14ac:dyDescent="0.15">
      <c r="B30" s="344" t="s">
        <v>0</v>
      </c>
      <c r="C30" s="345"/>
      <c r="D30" s="346"/>
      <c r="E30" s="358" t="s">
        <v>1</v>
      </c>
      <c r="F30" s="345"/>
      <c r="G30" s="345"/>
      <c r="H30" s="345"/>
      <c r="I30" s="345"/>
      <c r="J30" s="346"/>
      <c r="K30" s="373" t="s">
        <v>2</v>
      </c>
      <c r="L30" s="374"/>
      <c r="M30" s="374"/>
      <c r="N30" s="374"/>
      <c r="O30" s="374"/>
      <c r="P30" s="377"/>
    </row>
    <row r="31" spans="1:16" ht="19.5" customHeight="1" x14ac:dyDescent="0.15">
      <c r="B31" s="344" t="s">
        <v>6</v>
      </c>
      <c r="C31" s="345"/>
      <c r="D31" s="346"/>
      <c r="E31" s="340"/>
      <c r="F31" s="341"/>
      <c r="G31" s="341"/>
      <c r="H31" s="341"/>
      <c r="I31" s="341"/>
      <c r="J31" s="342"/>
      <c r="K31" s="340"/>
      <c r="L31" s="341"/>
      <c r="M31" s="341"/>
      <c r="N31" s="341"/>
      <c r="O31" s="341"/>
      <c r="P31" s="342"/>
    </row>
    <row r="32" spans="1:16" ht="19.5" customHeight="1" x14ac:dyDescent="0.15">
      <c r="B32" s="344" t="s">
        <v>147</v>
      </c>
      <c r="C32" s="345"/>
      <c r="D32" s="346"/>
      <c r="E32" s="340"/>
      <c r="F32" s="341"/>
      <c r="G32" s="341"/>
      <c r="H32" s="341"/>
      <c r="I32" s="341"/>
      <c r="J32" s="342"/>
      <c r="K32" s="340"/>
      <c r="L32" s="341"/>
      <c r="M32" s="341"/>
      <c r="N32" s="341"/>
      <c r="O32" s="341"/>
      <c r="P32" s="342"/>
    </row>
    <row r="33" spans="1:16" ht="19.5" customHeight="1" x14ac:dyDescent="0.15">
      <c r="B33" s="344" t="s">
        <v>645</v>
      </c>
      <c r="C33" s="345"/>
      <c r="D33" s="346"/>
      <c r="E33" s="340"/>
      <c r="F33" s="341"/>
      <c r="G33" s="341"/>
      <c r="H33" s="341"/>
      <c r="I33" s="341"/>
      <c r="J33" s="342"/>
      <c r="K33" s="340"/>
      <c r="L33" s="341"/>
      <c r="M33" s="341"/>
      <c r="N33" s="341"/>
      <c r="O33" s="341"/>
      <c r="P33" s="342"/>
    </row>
    <row r="34" spans="1:16" ht="19.5" customHeight="1" x14ac:dyDescent="0.15">
      <c r="B34" s="347" t="s">
        <v>648</v>
      </c>
      <c r="C34" s="348"/>
      <c r="D34" s="349"/>
      <c r="E34" s="343"/>
      <c r="F34" s="341"/>
      <c r="G34" s="341"/>
      <c r="H34" s="341"/>
      <c r="I34" s="341"/>
      <c r="J34" s="342"/>
      <c r="K34" s="343"/>
      <c r="L34" s="341"/>
      <c r="M34" s="341"/>
      <c r="N34" s="341"/>
      <c r="O34" s="341"/>
      <c r="P34" s="342"/>
    </row>
    <row r="35" spans="1:16" ht="19.5" customHeight="1" x14ac:dyDescent="0.15">
      <c r="B35" s="344" t="s">
        <v>646</v>
      </c>
      <c r="C35" s="345"/>
      <c r="D35" s="346"/>
      <c r="E35" s="340"/>
      <c r="F35" s="341"/>
      <c r="G35" s="341"/>
      <c r="H35" s="341"/>
      <c r="I35" s="341"/>
      <c r="J35" s="342"/>
      <c r="K35" s="340"/>
      <c r="L35" s="341"/>
      <c r="M35" s="341"/>
      <c r="N35" s="341"/>
      <c r="O35" s="341"/>
      <c r="P35" s="342"/>
    </row>
    <row r="36" spans="1:16" ht="19.5" customHeight="1" x14ac:dyDescent="0.15">
      <c r="B36" s="344" t="s">
        <v>3</v>
      </c>
      <c r="C36" s="345"/>
      <c r="D36" s="346"/>
      <c r="E36" s="340"/>
      <c r="F36" s="341"/>
      <c r="G36" s="341"/>
      <c r="H36" s="341"/>
      <c r="I36" s="341"/>
      <c r="J36" s="342"/>
      <c r="K36" s="340"/>
      <c r="L36" s="341"/>
      <c r="M36" s="341"/>
      <c r="N36" s="341"/>
      <c r="O36" s="341"/>
      <c r="P36" s="342"/>
    </row>
    <row r="37" spans="1:16" ht="18" customHeight="1" x14ac:dyDescent="0.15">
      <c r="B37" s="97"/>
      <c r="C37" s="97"/>
      <c r="D37" s="97"/>
      <c r="E37" s="97"/>
      <c r="F37" s="194"/>
      <c r="G37" s="194"/>
      <c r="H37" s="194"/>
      <c r="I37" s="194"/>
      <c r="J37" s="194"/>
      <c r="K37" s="194"/>
      <c r="L37" s="194"/>
      <c r="M37" s="94"/>
      <c r="N37" s="94"/>
      <c r="O37" s="94"/>
      <c r="P37" s="94"/>
    </row>
    <row r="38" spans="1:16" ht="18" customHeight="1" x14ac:dyDescent="0.15">
      <c r="B38" s="91" t="s">
        <v>688</v>
      </c>
      <c r="M38" s="418"/>
      <c r="N38" s="418"/>
      <c r="O38" s="418"/>
      <c r="P38" s="418"/>
    </row>
    <row r="39" spans="1:16" ht="19.5" customHeight="1" x14ac:dyDescent="0.15">
      <c r="B39" s="344" t="s">
        <v>0</v>
      </c>
      <c r="C39" s="345"/>
      <c r="D39" s="346"/>
      <c r="E39" s="358" t="s">
        <v>1</v>
      </c>
      <c r="F39" s="345"/>
      <c r="G39" s="345"/>
      <c r="H39" s="345"/>
      <c r="I39" s="345"/>
      <c r="J39" s="346"/>
      <c r="K39" s="373" t="s">
        <v>2</v>
      </c>
      <c r="L39" s="374"/>
      <c r="M39" s="374"/>
      <c r="N39" s="374"/>
      <c r="O39" s="374"/>
      <c r="P39" s="377"/>
    </row>
    <row r="40" spans="1:16" ht="19.5" customHeight="1" x14ac:dyDescent="0.15">
      <c r="B40" s="344" t="s">
        <v>6</v>
      </c>
      <c r="C40" s="345"/>
      <c r="D40" s="346"/>
      <c r="E40" s="340"/>
      <c r="F40" s="341"/>
      <c r="G40" s="341"/>
      <c r="H40" s="341"/>
      <c r="I40" s="341"/>
      <c r="J40" s="342"/>
      <c r="K40" s="340"/>
      <c r="L40" s="341"/>
      <c r="M40" s="341"/>
      <c r="N40" s="341"/>
      <c r="O40" s="341"/>
      <c r="P40" s="342"/>
    </row>
    <row r="41" spans="1:16" ht="19.5" customHeight="1" x14ac:dyDescent="0.15">
      <c r="B41" s="344" t="s">
        <v>147</v>
      </c>
      <c r="C41" s="345"/>
      <c r="D41" s="346"/>
      <c r="E41" s="340"/>
      <c r="F41" s="341"/>
      <c r="G41" s="341"/>
      <c r="H41" s="341"/>
      <c r="I41" s="341"/>
      <c r="J41" s="342"/>
      <c r="K41" s="340"/>
      <c r="L41" s="341"/>
      <c r="M41" s="341"/>
      <c r="N41" s="341"/>
      <c r="O41" s="341"/>
      <c r="P41" s="342"/>
    </row>
    <row r="42" spans="1:16" ht="19.5" customHeight="1" x14ac:dyDescent="0.15">
      <c r="B42" s="344" t="s">
        <v>645</v>
      </c>
      <c r="C42" s="345"/>
      <c r="D42" s="346"/>
      <c r="E42" s="340"/>
      <c r="F42" s="341"/>
      <c r="G42" s="341"/>
      <c r="H42" s="341"/>
      <c r="I42" s="341"/>
      <c r="J42" s="342"/>
      <c r="K42" s="340"/>
      <c r="L42" s="341"/>
      <c r="M42" s="341"/>
      <c r="N42" s="341"/>
      <c r="O42" s="341"/>
      <c r="P42" s="342"/>
    </row>
    <row r="43" spans="1:16" ht="19.5" customHeight="1" x14ac:dyDescent="0.15">
      <c r="B43" s="347" t="s">
        <v>648</v>
      </c>
      <c r="C43" s="348"/>
      <c r="D43" s="349"/>
      <c r="E43" s="343"/>
      <c r="F43" s="341"/>
      <c r="G43" s="341"/>
      <c r="H43" s="341"/>
      <c r="I43" s="341"/>
      <c r="J43" s="342"/>
      <c r="K43" s="343"/>
      <c r="L43" s="341"/>
      <c r="M43" s="341"/>
      <c r="N43" s="341"/>
      <c r="O43" s="341"/>
      <c r="P43" s="342"/>
    </row>
    <row r="44" spans="1:16" ht="19.5" customHeight="1" x14ac:dyDescent="0.15">
      <c r="B44" s="344" t="s">
        <v>646</v>
      </c>
      <c r="C44" s="345"/>
      <c r="D44" s="346"/>
      <c r="E44" s="340"/>
      <c r="F44" s="341"/>
      <c r="G44" s="341"/>
      <c r="H44" s="341"/>
      <c r="I44" s="341"/>
      <c r="J44" s="342"/>
      <c r="K44" s="340"/>
      <c r="L44" s="341"/>
      <c r="M44" s="341"/>
      <c r="N44" s="341"/>
      <c r="O44" s="341"/>
      <c r="P44" s="342"/>
    </row>
    <row r="45" spans="1:16" ht="19.5" customHeight="1" x14ac:dyDescent="0.15">
      <c r="B45" s="344" t="s">
        <v>3</v>
      </c>
      <c r="C45" s="345"/>
      <c r="D45" s="346"/>
      <c r="E45" s="340"/>
      <c r="F45" s="341"/>
      <c r="G45" s="341"/>
      <c r="H45" s="341"/>
      <c r="I45" s="341"/>
      <c r="J45" s="342"/>
      <c r="K45" s="340"/>
      <c r="L45" s="341"/>
      <c r="M45" s="341"/>
      <c r="N45" s="341"/>
      <c r="O45" s="341"/>
      <c r="P45" s="342"/>
    </row>
    <row r="46" spans="1:16" ht="18" customHeight="1" x14ac:dyDescent="0.15">
      <c r="B46" s="97"/>
      <c r="C46" s="97"/>
      <c r="D46" s="97"/>
      <c r="E46" s="94"/>
      <c r="F46" s="194"/>
      <c r="G46" s="194"/>
      <c r="H46" s="194"/>
      <c r="I46" s="194"/>
      <c r="J46" s="194"/>
      <c r="K46" s="194"/>
      <c r="L46" s="194"/>
      <c r="M46" s="94"/>
      <c r="N46" s="94"/>
      <c r="O46" s="94"/>
      <c r="P46" s="94"/>
    </row>
    <row r="47" spans="1:16" ht="18" customHeight="1" x14ac:dyDescent="0.15">
      <c r="A47" s="91"/>
      <c r="B47" s="89" t="s">
        <v>689</v>
      </c>
      <c r="F47" s="192"/>
      <c r="G47" s="192"/>
      <c r="H47" s="192"/>
      <c r="I47" s="192"/>
      <c r="J47" s="192"/>
      <c r="K47" s="192"/>
      <c r="L47" s="192"/>
      <c r="M47" s="418"/>
      <c r="N47" s="418"/>
      <c r="O47" s="418"/>
      <c r="P47" s="418"/>
    </row>
    <row r="48" spans="1:16" ht="19.5" customHeight="1" x14ac:dyDescent="0.15">
      <c r="B48" s="344" t="s">
        <v>0</v>
      </c>
      <c r="C48" s="345"/>
      <c r="D48" s="346"/>
      <c r="E48" s="358" t="s">
        <v>1</v>
      </c>
      <c r="F48" s="345"/>
      <c r="G48" s="345"/>
      <c r="H48" s="345"/>
      <c r="I48" s="345"/>
      <c r="J48" s="346"/>
      <c r="K48" s="373" t="s">
        <v>2</v>
      </c>
      <c r="L48" s="374"/>
      <c r="M48" s="374"/>
      <c r="N48" s="374"/>
      <c r="O48" s="374"/>
      <c r="P48" s="377"/>
    </row>
    <row r="49" spans="1:16" ht="19.5" customHeight="1" x14ac:dyDescent="0.15">
      <c r="B49" s="344" t="s">
        <v>6</v>
      </c>
      <c r="C49" s="345"/>
      <c r="D49" s="346"/>
      <c r="E49" s="340"/>
      <c r="F49" s="341"/>
      <c r="G49" s="341"/>
      <c r="H49" s="341"/>
      <c r="I49" s="341"/>
      <c r="J49" s="342"/>
      <c r="K49" s="340"/>
      <c r="L49" s="341"/>
      <c r="M49" s="341"/>
      <c r="N49" s="341"/>
      <c r="O49" s="341"/>
      <c r="P49" s="342"/>
    </row>
    <row r="50" spans="1:16" ht="19.5" customHeight="1" x14ac:dyDescent="0.15">
      <c r="B50" s="344" t="s">
        <v>147</v>
      </c>
      <c r="C50" s="345"/>
      <c r="D50" s="346"/>
      <c r="E50" s="340"/>
      <c r="F50" s="341"/>
      <c r="G50" s="341"/>
      <c r="H50" s="341"/>
      <c r="I50" s="341"/>
      <c r="J50" s="342"/>
      <c r="K50" s="340"/>
      <c r="L50" s="341"/>
      <c r="M50" s="341"/>
      <c r="N50" s="341"/>
      <c r="O50" s="341"/>
      <c r="P50" s="342"/>
    </row>
    <row r="51" spans="1:16" ht="19.5" customHeight="1" x14ac:dyDescent="0.15">
      <c r="B51" s="344" t="s">
        <v>645</v>
      </c>
      <c r="C51" s="345"/>
      <c r="D51" s="346"/>
      <c r="E51" s="340"/>
      <c r="F51" s="341"/>
      <c r="G51" s="341"/>
      <c r="H51" s="341"/>
      <c r="I51" s="341"/>
      <c r="J51" s="342"/>
      <c r="K51" s="340"/>
      <c r="L51" s="341"/>
      <c r="M51" s="341"/>
      <c r="N51" s="341"/>
      <c r="O51" s="341"/>
      <c r="P51" s="342"/>
    </row>
    <row r="52" spans="1:16" ht="19.5" customHeight="1" x14ac:dyDescent="0.15">
      <c r="B52" s="347" t="s">
        <v>648</v>
      </c>
      <c r="C52" s="348"/>
      <c r="D52" s="349"/>
      <c r="E52" s="343"/>
      <c r="F52" s="341"/>
      <c r="G52" s="341"/>
      <c r="H52" s="341"/>
      <c r="I52" s="341"/>
      <c r="J52" s="342"/>
      <c r="K52" s="343"/>
      <c r="L52" s="341"/>
      <c r="M52" s="341"/>
      <c r="N52" s="341"/>
      <c r="O52" s="341"/>
      <c r="P52" s="342"/>
    </row>
    <row r="53" spans="1:16" ht="19.5" customHeight="1" x14ac:dyDescent="0.15">
      <c r="B53" s="344" t="s">
        <v>646</v>
      </c>
      <c r="C53" s="345"/>
      <c r="D53" s="346"/>
      <c r="E53" s="340"/>
      <c r="F53" s="341"/>
      <c r="G53" s="341"/>
      <c r="H53" s="341"/>
      <c r="I53" s="341"/>
      <c r="J53" s="342"/>
      <c r="K53" s="340"/>
      <c r="L53" s="341"/>
      <c r="M53" s="341"/>
      <c r="N53" s="341"/>
      <c r="O53" s="341"/>
      <c r="P53" s="342"/>
    </row>
    <row r="54" spans="1:16" ht="19.5" customHeight="1" x14ac:dyDescent="0.15">
      <c r="B54" s="344" t="s">
        <v>3</v>
      </c>
      <c r="C54" s="345"/>
      <c r="D54" s="346"/>
      <c r="E54" s="340"/>
      <c r="F54" s="341"/>
      <c r="G54" s="341"/>
      <c r="H54" s="341"/>
      <c r="I54" s="341"/>
      <c r="J54" s="342"/>
      <c r="K54" s="340"/>
      <c r="L54" s="341"/>
      <c r="M54" s="341"/>
      <c r="N54" s="341"/>
      <c r="O54" s="341"/>
      <c r="P54" s="342"/>
    </row>
    <row r="55" spans="1:16" ht="18" customHeight="1" x14ac:dyDescent="0.15">
      <c r="B55" s="97"/>
      <c r="C55" s="97"/>
      <c r="D55" s="97"/>
      <c r="E55" s="97"/>
      <c r="F55" s="194"/>
      <c r="G55" s="194"/>
      <c r="H55" s="194"/>
      <c r="I55" s="194"/>
      <c r="J55" s="194"/>
      <c r="K55" s="194"/>
      <c r="L55" s="194"/>
      <c r="M55" s="94"/>
      <c r="N55" s="94"/>
      <c r="O55" s="94"/>
      <c r="P55" s="94"/>
    </row>
    <row r="56" spans="1:16" ht="18" customHeight="1" x14ac:dyDescent="0.15">
      <c r="A56" s="89" t="s">
        <v>690</v>
      </c>
    </row>
    <row r="57" spans="1:16" ht="19.5" customHeight="1" x14ac:dyDescent="0.15">
      <c r="B57" s="344" t="s">
        <v>5</v>
      </c>
      <c r="C57" s="345"/>
      <c r="D57" s="346"/>
      <c r="E57" s="340"/>
      <c r="F57" s="341"/>
      <c r="G57" s="341"/>
      <c r="H57" s="341"/>
      <c r="I57" s="341"/>
      <c r="J57" s="342"/>
    </row>
    <row r="58" spans="1:16" ht="19.5" customHeight="1" x14ac:dyDescent="0.15">
      <c r="B58" s="344" t="s">
        <v>655</v>
      </c>
      <c r="C58" s="345"/>
      <c r="D58" s="346"/>
      <c r="E58" s="340"/>
      <c r="F58" s="341"/>
      <c r="G58" s="341"/>
      <c r="H58" s="341"/>
      <c r="I58" s="341"/>
      <c r="J58" s="342"/>
    </row>
    <row r="60" spans="1:16" x14ac:dyDescent="0.15">
      <c r="B60" s="255" t="s">
        <v>102</v>
      </c>
      <c r="C60" s="196" t="s">
        <v>100</v>
      </c>
      <c r="D60" s="197" t="s">
        <v>149</v>
      </c>
      <c r="E60" s="97"/>
      <c r="F60" s="97"/>
      <c r="G60" s="97"/>
      <c r="H60" s="97"/>
      <c r="I60" s="97"/>
      <c r="J60" s="97"/>
      <c r="K60" s="97"/>
      <c r="L60" s="97"/>
      <c r="M60" s="97"/>
      <c r="N60" s="97"/>
      <c r="O60" s="97"/>
      <c r="P60" s="97"/>
    </row>
    <row r="61" spans="1:16" x14ac:dyDescent="0.15">
      <c r="B61" s="97"/>
      <c r="C61" s="196"/>
      <c r="D61" s="265" t="s">
        <v>1096</v>
      </c>
      <c r="E61" s="270" t="s">
        <v>1104</v>
      </c>
      <c r="F61" s="97"/>
      <c r="G61" s="97"/>
      <c r="H61" s="97"/>
      <c r="I61" s="97"/>
      <c r="J61" s="97"/>
      <c r="K61" s="97"/>
      <c r="L61" s="97"/>
      <c r="M61" s="97"/>
      <c r="N61" s="97"/>
      <c r="O61" s="97"/>
      <c r="P61" s="97"/>
    </row>
    <row r="62" spans="1:16" x14ac:dyDescent="0.15">
      <c r="B62" s="97"/>
      <c r="C62" s="196"/>
      <c r="D62" s="265" t="s">
        <v>1097</v>
      </c>
      <c r="E62" s="270" t="s">
        <v>1105</v>
      </c>
      <c r="F62" s="97"/>
      <c r="G62" s="97"/>
      <c r="H62" s="97"/>
      <c r="I62" s="97"/>
      <c r="J62" s="97"/>
      <c r="K62" s="97"/>
      <c r="L62" s="97"/>
      <c r="M62" s="97"/>
      <c r="N62" s="97"/>
      <c r="O62" s="97"/>
      <c r="P62" s="97"/>
    </row>
    <row r="63" spans="1:16" x14ac:dyDescent="0.15">
      <c r="B63" s="97"/>
      <c r="C63" s="196" t="s">
        <v>101</v>
      </c>
      <c r="D63" s="89" t="s">
        <v>1140</v>
      </c>
      <c r="E63" s="266"/>
      <c r="F63" s="97"/>
      <c r="G63" s="97"/>
      <c r="H63" s="97"/>
      <c r="I63" s="97"/>
      <c r="J63" s="97"/>
      <c r="K63" s="97"/>
      <c r="L63" s="97"/>
      <c r="M63" s="97"/>
      <c r="N63" s="97"/>
      <c r="O63" s="97"/>
      <c r="P63" s="97"/>
    </row>
    <row r="64" spans="1:16" x14ac:dyDescent="0.15">
      <c r="B64" s="266"/>
      <c r="C64" s="196"/>
      <c r="D64" s="89" t="s">
        <v>1141</v>
      </c>
      <c r="E64" s="266"/>
      <c r="F64" s="266"/>
      <c r="G64" s="266"/>
      <c r="H64" s="266"/>
      <c r="I64" s="266"/>
      <c r="J64" s="266"/>
      <c r="K64" s="266"/>
      <c r="L64" s="266"/>
      <c r="M64" s="266"/>
      <c r="N64" s="266"/>
      <c r="O64" s="266"/>
      <c r="P64" s="266"/>
    </row>
    <row r="65" spans="1:17" x14ac:dyDescent="0.15">
      <c r="B65" s="266"/>
      <c r="C65" s="196"/>
      <c r="D65" s="285" t="s">
        <v>1098</v>
      </c>
      <c r="E65" s="266"/>
      <c r="F65" s="266"/>
      <c r="G65" s="266"/>
      <c r="H65" s="266"/>
      <c r="I65" s="266"/>
      <c r="J65" s="266"/>
      <c r="K65" s="266"/>
      <c r="L65" s="266"/>
      <c r="M65" s="266"/>
      <c r="N65" s="266"/>
      <c r="O65" s="266"/>
      <c r="P65" s="266"/>
    </row>
    <row r="66" spans="1:17" x14ac:dyDescent="0.15">
      <c r="B66" s="266"/>
      <c r="C66" s="196"/>
      <c r="D66" s="89" t="s">
        <v>1110</v>
      </c>
      <c r="E66" s="266"/>
      <c r="F66" s="266"/>
      <c r="G66" s="266"/>
      <c r="H66" s="266"/>
      <c r="I66" s="266"/>
      <c r="J66" s="266"/>
      <c r="K66" s="266"/>
      <c r="L66" s="266"/>
      <c r="M66" s="266"/>
      <c r="N66" s="266"/>
      <c r="O66" s="266"/>
      <c r="P66" s="266"/>
    </row>
    <row r="67" spans="1:17" x14ac:dyDescent="0.15">
      <c r="B67" s="97"/>
      <c r="C67" s="196" t="s">
        <v>653</v>
      </c>
      <c r="D67" s="89" t="s">
        <v>1183</v>
      </c>
      <c r="E67" s="97"/>
      <c r="F67" s="97"/>
      <c r="G67" s="97"/>
      <c r="H67" s="97"/>
      <c r="I67" s="97"/>
      <c r="J67" s="97"/>
      <c r="K67" s="97"/>
      <c r="L67" s="97"/>
      <c r="M67" s="97"/>
      <c r="N67" s="97"/>
      <c r="O67" s="97"/>
      <c r="P67" s="97"/>
    </row>
    <row r="68" spans="1:17" x14ac:dyDescent="0.15">
      <c r="B68" s="310"/>
      <c r="C68" s="196"/>
      <c r="D68" s="89" t="s">
        <v>1189</v>
      </c>
      <c r="E68" s="310"/>
      <c r="F68" s="310"/>
      <c r="G68" s="310"/>
      <c r="H68" s="310"/>
      <c r="I68" s="310"/>
      <c r="J68" s="310"/>
      <c r="K68" s="310"/>
      <c r="L68" s="310"/>
      <c r="M68" s="310"/>
      <c r="N68" s="310"/>
      <c r="O68" s="310"/>
      <c r="P68" s="310"/>
    </row>
    <row r="69" spans="1:17" x14ac:dyDescent="0.15">
      <c r="B69" s="97"/>
      <c r="C69" s="196"/>
      <c r="D69" s="89" t="s">
        <v>1182</v>
      </c>
      <c r="E69" s="97"/>
      <c r="F69" s="97"/>
      <c r="G69" s="97"/>
      <c r="H69" s="97"/>
      <c r="I69" s="97"/>
      <c r="J69" s="97"/>
      <c r="K69" s="97"/>
      <c r="L69" s="97"/>
      <c r="M69" s="97"/>
      <c r="N69" s="97"/>
      <c r="O69" s="97"/>
      <c r="P69" s="97"/>
    </row>
    <row r="70" spans="1:17" x14ac:dyDescent="0.15">
      <c r="B70" s="97"/>
      <c r="C70" s="196"/>
      <c r="D70" s="89" t="s">
        <v>1184</v>
      </c>
      <c r="E70" s="97"/>
      <c r="F70" s="97"/>
      <c r="G70" s="97"/>
      <c r="H70" s="97"/>
      <c r="I70" s="97"/>
      <c r="J70" s="97"/>
      <c r="K70" s="97"/>
      <c r="L70" s="97"/>
      <c r="M70" s="97"/>
      <c r="N70" s="97"/>
      <c r="O70" s="97"/>
      <c r="P70" s="97"/>
    </row>
    <row r="71" spans="1:17" x14ac:dyDescent="0.15">
      <c r="B71" s="97"/>
      <c r="C71" s="196" t="s">
        <v>647</v>
      </c>
      <c r="D71" s="197" t="s">
        <v>644</v>
      </c>
      <c r="E71" s="97"/>
      <c r="F71" s="97"/>
      <c r="G71" s="97"/>
      <c r="H71" s="97"/>
      <c r="I71" s="97"/>
      <c r="J71" s="97"/>
      <c r="K71" s="97"/>
      <c r="L71" s="97"/>
      <c r="M71" s="97"/>
      <c r="N71" s="97"/>
      <c r="O71" s="97"/>
      <c r="P71" s="97"/>
    </row>
    <row r="72" spans="1:17" x14ac:dyDescent="0.15">
      <c r="B72" s="97"/>
      <c r="C72" s="196" t="s">
        <v>652</v>
      </c>
      <c r="D72" s="197" t="s">
        <v>152</v>
      </c>
      <c r="E72" s="97"/>
      <c r="F72" s="97"/>
      <c r="G72" s="97"/>
      <c r="H72" s="97"/>
      <c r="I72" s="97"/>
      <c r="J72" s="97"/>
      <c r="K72" s="97"/>
      <c r="L72" s="97"/>
      <c r="M72" s="97"/>
      <c r="N72" s="97"/>
      <c r="O72" s="97"/>
      <c r="P72" s="97"/>
    </row>
    <row r="73" spans="1:17" ht="18.75" customHeight="1" x14ac:dyDescent="0.15">
      <c r="A73" s="92"/>
      <c r="B73" s="92"/>
      <c r="C73" s="316" t="s">
        <v>651</v>
      </c>
      <c r="D73" s="420" t="s">
        <v>1217</v>
      </c>
      <c r="E73" s="421"/>
      <c r="F73" s="421"/>
      <c r="G73" s="421"/>
      <c r="H73" s="421"/>
      <c r="I73" s="421"/>
      <c r="J73" s="421"/>
      <c r="K73" s="421"/>
      <c r="L73" s="421"/>
      <c r="M73" s="421"/>
      <c r="N73" s="421"/>
      <c r="O73" s="421"/>
      <c r="P73" s="200"/>
    </row>
    <row r="74" spans="1:17" x14ac:dyDescent="0.15">
      <c r="A74" s="92"/>
      <c r="B74" s="92"/>
      <c r="C74" s="196"/>
      <c r="D74" s="420"/>
      <c r="E74" s="421"/>
      <c r="F74" s="421"/>
      <c r="G74" s="421"/>
      <c r="H74" s="421"/>
      <c r="I74" s="421"/>
      <c r="J74" s="421"/>
      <c r="K74" s="421"/>
      <c r="L74" s="421"/>
      <c r="M74" s="421"/>
      <c r="N74" s="421"/>
      <c r="O74" s="421"/>
      <c r="P74" s="200"/>
    </row>
    <row r="75" spans="1:17" ht="18.75" customHeight="1" x14ac:dyDescent="0.15">
      <c r="B75" s="230"/>
      <c r="C75" s="97"/>
      <c r="D75" s="420"/>
      <c r="E75" s="421"/>
      <c r="F75" s="421"/>
      <c r="G75" s="421"/>
      <c r="H75" s="421"/>
      <c r="I75" s="421"/>
      <c r="J75" s="421"/>
      <c r="K75" s="421"/>
      <c r="L75" s="421"/>
      <c r="M75" s="421"/>
      <c r="N75" s="421"/>
      <c r="O75" s="421"/>
      <c r="P75" s="201"/>
    </row>
    <row r="76" spans="1:17" x14ac:dyDescent="0.15">
      <c r="B76" s="230"/>
      <c r="C76" s="97"/>
      <c r="D76" s="198" t="s">
        <v>1214</v>
      </c>
      <c r="E76" s="201"/>
      <c r="F76" s="201"/>
      <c r="G76" s="201"/>
      <c r="H76" s="201"/>
      <c r="I76" s="201"/>
      <c r="J76" s="201"/>
      <c r="K76" s="201"/>
      <c r="L76" s="201"/>
      <c r="M76" s="201"/>
      <c r="N76" s="201"/>
      <c r="O76" s="201"/>
      <c r="P76" s="201"/>
    </row>
    <row r="77" spans="1:17" x14ac:dyDescent="0.15">
      <c r="B77" s="230"/>
      <c r="C77" s="196"/>
      <c r="D77" s="89" t="s">
        <v>1215</v>
      </c>
    </row>
    <row r="78" spans="1:17" x14ac:dyDescent="0.15">
      <c r="P78" s="89" t="s">
        <v>4</v>
      </c>
    </row>
    <row r="80" spans="1:17" s="231" customFormat="1" ht="35.1" customHeight="1" x14ac:dyDescent="0.15">
      <c r="A80" s="417" t="s">
        <v>1211</v>
      </c>
      <c r="B80" s="417"/>
      <c r="C80" s="417"/>
      <c r="D80" s="417"/>
      <c r="E80" s="417"/>
      <c r="F80" s="417"/>
      <c r="G80" s="417"/>
      <c r="H80" s="417"/>
      <c r="I80" s="417"/>
      <c r="J80" s="417"/>
      <c r="K80" s="417"/>
      <c r="L80" s="417"/>
      <c r="M80" s="417"/>
      <c r="N80" s="417"/>
      <c r="O80" s="417"/>
      <c r="P80" s="417"/>
      <c r="Q80" s="417"/>
    </row>
    <row r="81" spans="1:17" s="231" customFormat="1" ht="34.5" customHeight="1" x14ac:dyDescent="0.15">
      <c r="A81" s="417"/>
      <c r="B81" s="417"/>
      <c r="C81" s="417"/>
      <c r="D81" s="417"/>
      <c r="E81" s="417"/>
      <c r="F81" s="417"/>
      <c r="G81" s="417"/>
      <c r="H81" s="417"/>
      <c r="I81" s="417"/>
      <c r="J81" s="417"/>
      <c r="K81" s="417"/>
      <c r="L81" s="417"/>
      <c r="M81" s="417"/>
      <c r="N81" s="417"/>
      <c r="O81" s="417"/>
      <c r="P81" s="417"/>
      <c r="Q81" s="417"/>
    </row>
    <row r="82" spans="1:17" s="231" customFormat="1" ht="35.1" customHeight="1" x14ac:dyDescent="0.15">
      <c r="A82" s="417"/>
      <c r="B82" s="417"/>
      <c r="C82" s="417"/>
      <c r="D82" s="417"/>
      <c r="E82" s="417"/>
      <c r="F82" s="417"/>
      <c r="G82" s="417"/>
      <c r="H82" s="417"/>
      <c r="I82" s="417"/>
      <c r="J82" s="417"/>
      <c r="K82" s="417"/>
      <c r="L82" s="417"/>
      <c r="M82" s="417"/>
      <c r="N82" s="417"/>
      <c r="O82" s="417"/>
      <c r="P82" s="417"/>
      <c r="Q82" s="417"/>
    </row>
  </sheetData>
  <sheetProtection password="CC8A" sheet="1" selectLockedCells="1"/>
  <mergeCells count="125">
    <mergeCell ref="K24:P24"/>
    <mergeCell ref="B25:D25"/>
    <mergeCell ref="E25:J25"/>
    <mergeCell ref="K25:P25"/>
    <mergeCell ref="K52:P52"/>
    <mergeCell ref="B24:D24"/>
    <mergeCell ref="K31:P31"/>
    <mergeCell ref="K43:P43"/>
    <mergeCell ref="B32:D32"/>
    <mergeCell ref="E23:J23"/>
    <mergeCell ref="A80:Q82"/>
    <mergeCell ref="E22:J22"/>
    <mergeCell ref="K22:P22"/>
    <mergeCell ref="K23:P23"/>
    <mergeCell ref="E53:J53"/>
    <mergeCell ref="K53:P53"/>
    <mergeCell ref="B53:D53"/>
    <mergeCell ref="B58:D58"/>
    <mergeCell ref="E58:J58"/>
    <mergeCell ref="B57:D57"/>
    <mergeCell ref="B49:D49"/>
    <mergeCell ref="E31:J31"/>
    <mergeCell ref="B41:D41"/>
    <mergeCell ref="B30:D30"/>
    <mergeCell ref="E57:J57"/>
    <mergeCell ref="K44:P44"/>
    <mergeCell ref="E30:J30"/>
    <mergeCell ref="B22:D22"/>
    <mergeCell ref="E24:J24"/>
    <mergeCell ref="B7:D7"/>
    <mergeCell ref="B6:D6"/>
    <mergeCell ref="E6:J6"/>
    <mergeCell ref="E7:J7"/>
    <mergeCell ref="B39:D39"/>
    <mergeCell ref="K17:P17"/>
    <mergeCell ref="B13:D13"/>
    <mergeCell ref="E14:J14"/>
    <mergeCell ref="K14:P14"/>
    <mergeCell ref="E13:J13"/>
    <mergeCell ref="B14:D14"/>
    <mergeCell ref="K13:P13"/>
    <mergeCell ref="B34:D34"/>
    <mergeCell ref="E32:J32"/>
    <mergeCell ref="K32:P32"/>
    <mergeCell ref="E36:J36"/>
    <mergeCell ref="K36:P36"/>
    <mergeCell ref="M20:P20"/>
    <mergeCell ref="E27:J27"/>
    <mergeCell ref="K21:P21"/>
    <mergeCell ref="B8:D9"/>
    <mergeCell ref="E8:J8"/>
    <mergeCell ref="K8:K9"/>
    <mergeCell ref="K30:P30"/>
    <mergeCell ref="K16:P16"/>
    <mergeCell ref="E17:J17"/>
    <mergeCell ref="B45:D45"/>
    <mergeCell ref="E45:J45"/>
    <mergeCell ref="K45:P45"/>
    <mergeCell ref="B15:D15"/>
    <mergeCell ref="E15:J15"/>
    <mergeCell ref="K15:P15"/>
    <mergeCell ref="B44:D44"/>
    <mergeCell ref="E44:J44"/>
    <mergeCell ref="B43:D43"/>
    <mergeCell ref="E43:J43"/>
    <mergeCell ref="B17:D17"/>
    <mergeCell ref="B23:D23"/>
    <mergeCell ref="K18:P18"/>
    <mergeCell ref="E39:J39"/>
    <mergeCell ref="K39:P39"/>
    <mergeCell ref="B40:D40"/>
    <mergeCell ref="K40:P40"/>
    <mergeCell ref="K34:P34"/>
    <mergeCell ref="K35:P35"/>
    <mergeCell ref="B35:D35"/>
    <mergeCell ref="E35:J35"/>
    <mergeCell ref="E21:J21"/>
    <mergeCell ref="O2:P2"/>
    <mergeCell ref="B54:D54"/>
    <mergeCell ref="E54:J54"/>
    <mergeCell ref="B16:D16"/>
    <mergeCell ref="E16:J16"/>
    <mergeCell ref="B42:D42"/>
    <mergeCell ref="E42:J42"/>
    <mergeCell ref="B18:D18"/>
    <mergeCell ref="E18:J18"/>
    <mergeCell ref="B12:D12"/>
    <mergeCell ref="M38:P38"/>
    <mergeCell ref="M11:P11"/>
    <mergeCell ref="M47:P47"/>
    <mergeCell ref="K42:P42"/>
    <mergeCell ref="K41:P41"/>
    <mergeCell ref="E40:J40"/>
    <mergeCell ref="E41:J41"/>
    <mergeCell ref="K49:P49"/>
    <mergeCell ref="A3:Q3"/>
    <mergeCell ref="K12:P12"/>
    <mergeCell ref="E12:J12"/>
    <mergeCell ref="B52:D52"/>
    <mergeCell ref="E52:J52"/>
    <mergeCell ref="K51:P51"/>
    <mergeCell ref="D73:O75"/>
    <mergeCell ref="K54:P54"/>
    <mergeCell ref="B21:D21"/>
    <mergeCell ref="M29:P29"/>
    <mergeCell ref="B33:D33"/>
    <mergeCell ref="E33:J33"/>
    <mergeCell ref="K33:P33"/>
    <mergeCell ref="K26:P26"/>
    <mergeCell ref="K27:P27"/>
    <mergeCell ref="K50:P50"/>
    <mergeCell ref="K48:P48"/>
    <mergeCell ref="B48:D48"/>
    <mergeCell ref="E50:J50"/>
    <mergeCell ref="E49:J49"/>
    <mergeCell ref="B31:D31"/>
    <mergeCell ref="E34:J34"/>
    <mergeCell ref="B51:D51"/>
    <mergeCell ref="E51:J51"/>
    <mergeCell ref="B36:D36"/>
    <mergeCell ref="B50:D50"/>
    <mergeCell ref="E48:J48"/>
    <mergeCell ref="B26:D26"/>
    <mergeCell ref="E26:J26"/>
    <mergeCell ref="B27:D27"/>
  </mergeCells>
  <phoneticPr fontId="4"/>
  <conditionalFormatting sqref="E7:J7">
    <cfRule type="expression" dxfId="386" priority="21">
      <formula>ISBLANK($E$7)</formula>
    </cfRule>
  </conditionalFormatting>
  <conditionalFormatting sqref="E8:J8">
    <cfRule type="expression" dxfId="385" priority="16">
      <formula>NOT($E7="変更")</formula>
    </cfRule>
    <cfRule type="expression" dxfId="384" priority="17">
      <formula>ISBLANK($E$8)</formula>
    </cfRule>
  </conditionalFormatting>
  <conditionalFormatting sqref="E9 G9 I9">
    <cfRule type="expression" dxfId="383" priority="18">
      <formula>OR($E7="",AND($E$7="変更",$E$8=""),AND($E$7="変更",$E$8="速やかに適用する"))</formula>
    </cfRule>
    <cfRule type="expression" dxfId="382" priority="20">
      <formula>OR(AND($E7="新規",ISBLANK(E9)),AND($E$8="適用開始日を指定する",ISBLANK(E9)))</formula>
    </cfRule>
  </conditionalFormatting>
  <conditionalFormatting sqref="F9 H9 J9">
    <cfRule type="expression" dxfId="381" priority="19">
      <formula>OR($E7="新規",AND($E7="変更",$E$8="適用開始日を指定する"))</formula>
    </cfRule>
  </conditionalFormatting>
  <conditionalFormatting sqref="S13:T14">
    <cfRule type="expression" dxfId="380" priority="358">
      <formula>NOT(OR(AND($F$15="",$F$16="",#REF!="",$F$17="",$F$18="",$F$19="",$F$20=""),AND($F$15&lt;&gt;"",$F$16&lt;&gt;"",#REF!&lt;&gt;"",$F$17&lt;&gt;"",$F$18&lt;&gt;"",$F$19&lt;&gt;"",$F$20&lt;&gt;"")))</formula>
    </cfRule>
  </conditionalFormatting>
  <conditionalFormatting sqref="E13:J18">
    <cfRule type="expression" dxfId="379" priority="12">
      <formula>NOT(OR(AND($E$13="",$E$14="",$E$15="",$E$16="",$E$17="",$E$18=""),AND($E$13&lt;&gt;"",$E$14&lt;&gt;"",$E$15&lt;&gt;"",$E$16&lt;&gt;"",$E$17&lt;&gt;"",$E$18&lt;&gt;"")))</formula>
    </cfRule>
  </conditionalFormatting>
  <conditionalFormatting sqref="K13:P18">
    <cfRule type="expression" dxfId="378" priority="13">
      <formula>NOT(OR(AND($K$13="",$K$14="",$K$15="",$K$16="",$K$17="",$K$18=""),AND($K$13&lt;&gt;"",$K$14&lt;&gt;"",$K$15&lt;&gt;"",$K$16&lt;&gt;"",$K$17&lt;&gt;"",$K$18&lt;&gt;"")))</formula>
    </cfRule>
  </conditionalFormatting>
  <conditionalFormatting sqref="E22:J27">
    <cfRule type="expression" dxfId="377" priority="10">
      <formula>NOT(OR(AND($E$22="",$E$23="",$E$24="",$E$25="",$E$26="",$E$27=""),AND($E$22&lt;&gt;"",$E$23&lt;&gt;"",$E$24&lt;&gt;"",$E$25&lt;&gt;"",$E$26&lt;&gt;"",$E$27&lt;&gt;"")))</formula>
    </cfRule>
  </conditionalFormatting>
  <conditionalFormatting sqref="K22:P27">
    <cfRule type="expression" dxfId="376" priority="11">
      <formula>NOT(OR(AND($K$22="",$K$23="",$K$24="",$K$25="",$K$26="",$K$27=""),AND($K$22&lt;&gt;"",$K$23&lt;&gt;"",$K$24&lt;&gt;"",$K$25&lt;&gt;"",$K$26&lt;&gt;"",$K$27&lt;&gt;"")))</formula>
    </cfRule>
  </conditionalFormatting>
  <conditionalFormatting sqref="E31:J36">
    <cfRule type="expression" dxfId="375" priority="8">
      <formula>NOT(OR(AND($E$31="",$E$32="",$E$33="",$E$34="",$E$35="",$E$36=""),AND($E$31&lt;&gt;"",$E$32&lt;&gt;"",$E$33&lt;&gt;"",$E$34&lt;&gt;"",$E$35&lt;&gt;"",$E$36&lt;&gt;"")))</formula>
    </cfRule>
  </conditionalFormatting>
  <conditionalFormatting sqref="K31:P36">
    <cfRule type="expression" dxfId="374" priority="9">
      <formula>NOT(OR(AND($K$31="",$K$32="",$K$33="",$K$34="",$K$35="",$K$36=""),AND($K$31&lt;&gt;"",$K$32&lt;&gt;"",$K$33&lt;&gt;"",$K$34&lt;&gt;"",$K$35&lt;&gt;"",$K$36&lt;&gt;"")))</formula>
    </cfRule>
  </conditionalFormatting>
  <conditionalFormatting sqref="E40:J45">
    <cfRule type="expression" dxfId="373" priority="6">
      <formula>NOT(OR(AND($E$40="",$E$41="",$E$42="",$E$43="",$E$44="",$E$45=""),AND($E$40&lt;&gt;"",$E$41&lt;&gt;"",$E$42&lt;&gt;"",$E$43&lt;&gt;"",$E$44&lt;&gt;"",$E$45&lt;&gt;"")))</formula>
    </cfRule>
  </conditionalFormatting>
  <conditionalFormatting sqref="K40:P45">
    <cfRule type="expression" dxfId="372" priority="7">
      <formula>NOT(OR(AND($K$40="",$K$41="",$K$42="",$K$43="",$K$44="",$K$45=""),AND($K$40&lt;&gt;"",$K$41&lt;&gt;"",$K$42&lt;&gt;"",$K$43&lt;&gt;"",$K$44&lt;&gt;"",$K$45&lt;&gt;"")))</formula>
    </cfRule>
  </conditionalFormatting>
  <conditionalFormatting sqref="E49:J54">
    <cfRule type="expression" dxfId="371" priority="4">
      <formula>NOT(OR(AND($E$49="",$E$50="",$E$51="",$E$52="",$E$53="",$E$54=""),AND($E$49&lt;&gt;"",$E$50&lt;&gt;"",$E$51&lt;&gt;"",$E$52&lt;&gt;"",$E$53&lt;&gt;"",$E$54&lt;&gt;"")))</formula>
    </cfRule>
  </conditionalFormatting>
  <conditionalFormatting sqref="K49:P54">
    <cfRule type="expression" dxfId="370" priority="5">
      <formula>NOT(OR(AND($K$49="",$K$50="",$K$51="",$K$52="",$K$53="",$K$54=""),AND($K$49&lt;&gt;"",$K$50&lt;&gt;"",$K$51&lt;&gt;"",$K$52&lt;&gt;"",$K$53&lt;&gt;"",$K$54&lt;&gt;"")))</formula>
    </cfRule>
  </conditionalFormatting>
  <conditionalFormatting sqref="E57:J58">
    <cfRule type="expression" dxfId="369" priority="2">
      <formula>NOT(OR(AND($E$57="",$E$58=""),AND($E$57&lt;&gt;"",$E$58&lt;&gt;"")))</formula>
    </cfRule>
  </conditionalFormatting>
  <dataValidations count="8">
    <dataValidation type="list" allowBlank="1" showInputMessage="1" showErrorMessage="1" sqref="E7">
      <formula1>"新規,変更"</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imeMode="disabled" allowBlank="1" showInputMessage="1" showErrorMessage="1" errorTitle="形式エラー" error="半角数字及びハイフンで、_x000a_***-****形式でご記入ください。" sqref="E17:J17">
      <formula1>AND(MID(E17,4,1)="-",LEN(E17)=8)</formula1>
    </dataValidation>
    <dataValidation type="custom" imeMode="disabled" allowBlank="1" showInputMessage="1" showErrorMessage="1" errorTitle="形式エラー" error="半角でご記入ください。" sqref="E51:P52 E15:P16 E24:P25 E33:P34 E42:P43 E58:J58">
      <formula1>LEN(E15)=LENB(E15)</formula1>
    </dataValidation>
    <dataValidation type="custom" imeMode="disabled" allowBlank="1" showInputMessage="1" showErrorMessage="1" errorTitle="形式エラー" error="半角数字及びハイフンで、_x000a_***-****形式でご記入ください。" sqref="K17:P17 E26:P26 E35:P35 E44:P44 E53:P53">
      <formula1>AND(MID(E17,4,1)="-",LEN(E17)=8)</formula1>
    </dataValidation>
  </dataValidations>
  <hyperlinks>
    <hyperlink ref="O2" location="表紙!A1" display="表紙!A1"/>
  </hyperlinks>
  <pageMargins left="0.51181102362204722" right="0.39370078740157483" top="0.78740157480314965" bottom="0.59055118110236227" header="0.31496062992125984" footer="0.11811023622047245"/>
  <pageSetup paperSize="9" scale="67" fitToHeight="0" orientation="portrait" r:id="rId1"/>
  <headerFooter alignWithMargins="0"/>
  <rowBreaks count="1" manualBreakCount="1">
    <brk id="55"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69"/>
  <sheetViews>
    <sheetView showGridLines="0" showRowColHeaders="0" showRuler="0" view="pageLayout" zoomScaleNormal="100" zoomScaleSheetLayoutView="100" workbookViewId="0">
      <selection activeCell="E7" sqref="E7:J7"/>
    </sheetView>
  </sheetViews>
  <sheetFormatPr defaultColWidth="9" defaultRowHeight="18.75" x14ac:dyDescent="0.15"/>
  <cols>
    <col min="1" max="1" width="6" style="89" customWidth="1"/>
    <col min="2" max="3" width="5.125" style="89" customWidth="1"/>
    <col min="4" max="4" width="7.5" style="89" customWidth="1"/>
    <col min="5" max="11" width="9.125" style="89" customWidth="1"/>
    <col min="12" max="12" width="9.25" style="89" customWidth="1"/>
    <col min="13" max="14" width="9.125" style="89" customWidth="1"/>
    <col min="15" max="15" width="10.625" style="89" customWidth="1"/>
    <col min="16" max="16384" width="9" style="89"/>
  </cols>
  <sheetData>
    <row r="1" spans="1:16" ht="18" customHeight="1" x14ac:dyDescent="0.15">
      <c r="A1" s="90"/>
      <c r="F1" s="91"/>
      <c r="J1" s="92"/>
    </row>
    <row r="2" spans="1:16" ht="18" customHeight="1" x14ac:dyDescent="0.4">
      <c r="M2" s="378" t="s">
        <v>16</v>
      </c>
      <c r="N2" s="378"/>
    </row>
    <row r="3" spans="1:16" ht="18" customHeight="1" x14ac:dyDescent="0.15">
      <c r="A3" s="412" t="s">
        <v>157</v>
      </c>
      <c r="B3" s="412"/>
      <c r="C3" s="412"/>
      <c r="D3" s="412"/>
      <c r="E3" s="412"/>
      <c r="F3" s="412"/>
      <c r="G3" s="412"/>
      <c r="H3" s="412"/>
      <c r="I3" s="412"/>
      <c r="J3" s="412"/>
      <c r="K3" s="412"/>
      <c r="L3" s="412"/>
      <c r="M3" s="315"/>
      <c r="N3" s="315"/>
      <c r="O3" s="315"/>
    </row>
    <row r="4" spans="1:16" x14ac:dyDescent="0.15">
      <c r="A4" s="98"/>
      <c r="B4" s="225"/>
      <c r="C4" s="98"/>
      <c r="D4" s="226"/>
      <c r="E4" s="227"/>
      <c r="F4" s="228"/>
      <c r="G4" s="228"/>
      <c r="H4" s="228"/>
      <c r="I4" s="228"/>
      <c r="J4" s="229"/>
      <c r="K4" s="229"/>
      <c r="L4" s="227"/>
      <c r="M4" s="227"/>
      <c r="N4" s="227"/>
      <c r="O4" s="227"/>
      <c r="P4" s="94"/>
    </row>
    <row r="5" spans="1:16" ht="22.5" customHeight="1" x14ac:dyDescent="0.15">
      <c r="A5" s="89" t="s">
        <v>672</v>
      </c>
      <c r="E5" s="94"/>
      <c r="F5" s="97"/>
      <c r="G5" s="97"/>
      <c r="H5" s="97"/>
      <c r="I5" s="97"/>
    </row>
    <row r="6" spans="1:16" ht="22.5" customHeight="1" x14ac:dyDescent="0.15">
      <c r="B6" s="361" t="s">
        <v>97</v>
      </c>
      <c r="C6" s="361"/>
      <c r="D6" s="361"/>
      <c r="E6" s="361" t="s">
        <v>99</v>
      </c>
      <c r="F6" s="361"/>
      <c r="G6" s="361"/>
      <c r="H6" s="361"/>
      <c r="I6" s="361"/>
      <c r="J6" s="361"/>
      <c r="K6" s="187" t="s">
        <v>98</v>
      </c>
    </row>
    <row r="7" spans="1:16" ht="22.5" customHeight="1" x14ac:dyDescent="0.15">
      <c r="B7" s="361" t="s">
        <v>701</v>
      </c>
      <c r="C7" s="361"/>
      <c r="D7" s="361"/>
      <c r="E7" s="380"/>
      <c r="F7" s="380"/>
      <c r="G7" s="380"/>
      <c r="H7" s="380"/>
      <c r="I7" s="380"/>
      <c r="J7" s="380"/>
      <c r="K7" s="187" t="s">
        <v>100</v>
      </c>
    </row>
    <row r="8" spans="1:16" ht="22.5" customHeight="1" x14ac:dyDescent="0.15">
      <c r="B8" s="362" t="s">
        <v>92</v>
      </c>
      <c r="C8" s="363"/>
      <c r="D8" s="364"/>
      <c r="E8" s="370"/>
      <c r="F8" s="371"/>
      <c r="G8" s="371"/>
      <c r="H8" s="371"/>
      <c r="I8" s="371"/>
      <c r="J8" s="372"/>
      <c r="K8" s="368" t="s">
        <v>681</v>
      </c>
    </row>
    <row r="9" spans="1:16" x14ac:dyDescent="0.15">
      <c r="B9" s="365"/>
      <c r="C9" s="366"/>
      <c r="D9" s="367"/>
      <c r="E9" s="284"/>
      <c r="F9" s="282" t="s">
        <v>126</v>
      </c>
      <c r="G9" s="284"/>
      <c r="H9" s="282" t="s">
        <v>33</v>
      </c>
      <c r="I9" s="284"/>
      <c r="J9" s="283" t="s">
        <v>124</v>
      </c>
      <c r="K9" s="369"/>
    </row>
    <row r="10" spans="1:16" ht="35.25" customHeight="1" x14ac:dyDescent="0.4">
      <c r="A10" s="263" t="s">
        <v>708</v>
      </c>
    </row>
    <row r="11" spans="1:16" ht="18" customHeight="1" x14ac:dyDescent="0.15">
      <c r="B11" s="91" t="s">
        <v>691</v>
      </c>
      <c r="G11" s="418"/>
      <c r="H11" s="418"/>
      <c r="I11" s="418"/>
      <c r="J11" s="418"/>
    </row>
    <row r="12" spans="1:16" ht="19.5" customHeight="1" x14ac:dyDescent="0.15">
      <c r="B12" s="344" t="s">
        <v>6</v>
      </c>
      <c r="C12" s="345"/>
      <c r="D12" s="346"/>
      <c r="E12" s="340"/>
      <c r="F12" s="341"/>
      <c r="G12" s="341"/>
      <c r="H12" s="341"/>
      <c r="I12" s="341"/>
      <c r="J12" s="342"/>
    </row>
    <row r="13" spans="1:16" ht="19.5" customHeight="1" x14ac:dyDescent="0.15">
      <c r="B13" s="344" t="s">
        <v>147</v>
      </c>
      <c r="C13" s="345"/>
      <c r="D13" s="346"/>
      <c r="E13" s="340"/>
      <c r="F13" s="341"/>
      <c r="G13" s="341"/>
      <c r="H13" s="341"/>
      <c r="I13" s="341"/>
      <c r="J13" s="342"/>
    </row>
    <row r="14" spans="1:16" ht="19.5" customHeight="1" x14ac:dyDescent="0.15">
      <c r="B14" s="344" t="s">
        <v>1186</v>
      </c>
      <c r="C14" s="345"/>
      <c r="D14" s="346"/>
      <c r="E14" s="340"/>
      <c r="F14" s="341"/>
      <c r="G14" s="341"/>
      <c r="H14" s="341"/>
      <c r="I14" s="341"/>
      <c r="J14" s="342"/>
    </row>
    <row r="15" spans="1:16" ht="19.5" customHeight="1" x14ac:dyDescent="0.15">
      <c r="B15" s="347" t="s">
        <v>1185</v>
      </c>
      <c r="C15" s="348"/>
      <c r="D15" s="349"/>
      <c r="E15" s="343"/>
      <c r="F15" s="341"/>
      <c r="G15" s="341"/>
      <c r="H15" s="341"/>
      <c r="I15" s="341"/>
      <c r="J15" s="342"/>
    </row>
    <row r="16" spans="1:16" ht="19.5" customHeight="1" x14ac:dyDescent="0.15">
      <c r="B16" s="344" t="s">
        <v>1187</v>
      </c>
      <c r="C16" s="345"/>
      <c r="D16" s="346"/>
      <c r="E16" s="340"/>
      <c r="F16" s="341"/>
      <c r="G16" s="341"/>
      <c r="H16" s="341"/>
      <c r="I16" s="341"/>
      <c r="J16" s="342"/>
    </row>
    <row r="17" spans="1:15" ht="19.5" customHeight="1" x14ac:dyDescent="0.15">
      <c r="B17" s="344" t="s">
        <v>3</v>
      </c>
      <c r="C17" s="345"/>
      <c r="D17" s="346"/>
      <c r="E17" s="340"/>
      <c r="F17" s="341"/>
      <c r="G17" s="341"/>
      <c r="H17" s="341"/>
      <c r="I17" s="341"/>
      <c r="J17" s="342"/>
    </row>
    <row r="18" spans="1:15" ht="18" customHeight="1" x14ac:dyDescent="0.15">
      <c r="B18" s="97"/>
      <c r="C18" s="97"/>
      <c r="D18" s="97"/>
      <c r="E18" s="117"/>
      <c r="F18" s="117"/>
      <c r="G18" s="117"/>
      <c r="H18" s="117"/>
      <c r="I18" s="117"/>
      <c r="J18" s="117"/>
      <c r="K18" s="232"/>
      <c r="L18" s="232"/>
      <c r="M18" s="232"/>
      <c r="N18" s="232"/>
      <c r="O18" s="232"/>
    </row>
    <row r="19" spans="1:15" ht="18" customHeight="1" x14ac:dyDescent="0.15">
      <c r="B19" s="91" t="s">
        <v>1218</v>
      </c>
      <c r="C19" s="97"/>
      <c r="D19" s="97"/>
      <c r="F19" s="439" t="str">
        <f>IF(E7="変更","※業務担当者に変更がある場合、「3．外国株券等保管振替決済制度関係書類の授受に係る担当者 （書類の送付先）」に変更がないか御確認をお願いいたします。","")</f>
        <v/>
      </c>
      <c r="G19" s="439"/>
      <c r="H19" s="439"/>
      <c r="I19" s="439"/>
      <c r="J19" s="439"/>
      <c r="K19" s="439"/>
      <c r="L19" s="439"/>
      <c r="M19" s="439"/>
      <c r="N19" s="439"/>
      <c r="O19" s="94"/>
    </row>
    <row r="20" spans="1:15" ht="18" customHeight="1" x14ac:dyDescent="0.15">
      <c r="A20" s="91"/>
      <c r="B20" s="89" t="s">
        <v>22</v>
      </c>
      <c r="F20" s="439"/>
      <c r="G20" s="439"/>
      <c r="H20" s="439"/>
      <c r="I20" s="439"/>
      <c r="J20" s="439"/>
      <c r="K20" s="439"/>
      <c r="L20" s="439"/>
      <c r="M20" s="439"/>
      <c r="N20" s="439"/>
      <c r="O20" s="192"/>
    </row>
    <row r="21" spans="1:15" ht="19.5" customHeight="1" x14ac:dyDescent="0.15">
      <c r="B21" s="344" t="s">
        <v>6</v>
      </c>
      <c r="C21" s="345"/>
      <c r="D21" s="346"/>
      <c r="E21" s="340"/>
      <c r="F21" s="341"/>
      <c r="G21" s="341"/>
      <c r="H21" s="341"/>
      <c r="I21" s="341"/>
      <c r="J21" s="342"/>
    </row>
    <row r="22" spans="1:15" ht="19.5" customHeight="1" x14ac:dyDescent="0.15">
      <c r="B22" s="344" t="s">
        <v>147</v>
      </c>
      <c r="C22" s="345"/>
      <c r="D22" s="346"/>
      <c r="E22" s="340"/>
      <c r="F22" s="341"/>
      <c r="G22" s="341"/>
      <c r="H22" s="341"/>
      <c r="I22" s="341"/>
      <c r="J22" s="342"/>
    </row>
    <row r="23" spans="1:15" ht="19.5" customHeight="1" x14ac:dyDescent="0.15">
      <c r="B23" s="344" t="s">
        <v>1186</v>
      </c>
      <c r="C23" s="345"/>
      <c r="D23" s="346"/>
      <c r="E23" s="340"/>
      <c r="F23" s="341"/>
      <c r="G23" s="341"/>
      <c r="H23" s="341"/>
      <c r="I23" s="341"/>
      <c r="J23" s="342"/>
    </row>
    <row r="24" spans="1:15" ht="19.5" customHeight="1" x14ac:dyDescent="0.15">
      <c r="B24" s="347" t="s">
        <v>1185</v>
      </c>
      <c r="C24" s="348"/>
      <c r="D24" s="349"/>
      <c r="E24" s="343"/>
      <c r="F24" s="341"/>
      <c r="G24" s="341"/>
      <c r="H24" s="341"/>
      <c r="I24" s="341"/>
      <c r="J24" s="342"/>
    </row>
    <row r="25" spans="1:15" ht="19.5" customHeight="1" x14ac:dyDescent="0.15">
      <c r="B25" s="344" t="s">
        <v>1187</v>
      </c>
      <c r="C25" s="345"/>
      <c r="D25" s="346"/>
      <c r="E25" s="340"/>
      <c r="F25" s="341"/>
      <c r="G25" s="341"/>
      <c r="H25" s="341"/>
      <c r="I25" s="341"/>
      <c r="J25" s="342"/>
    </row>
    <row r="26" spans="1:15" ht="19.5" customHeight="1" x14ac:dyDescent="0.15">
      <c r="B26" s="344" t="s">
        <v>3</v>
      </c>
      <c r="C26" s="345"/>
      <c r="D26" s="346"/>
      <c r="E26" s="340"/>
      <c r="F26" s="341"/>
      <c r="G26" s="341"/>
      <c r="H26" s="341"/>
      <c r="I26" s="341"/>
      <c r="J26" s="342"/>
    </row>
    <row r="27" spans="1:15" ht="18" customHeight="1" x14ac:dyDescent="0.15">
      <c r="F27" s="192"/>
      <c r="G27" s="192"/>
      <c r="H27" s="192"/>
      <c r="I27" s="192"/>
      <c r="J27" s="192"/>
      <c r="K27" s="192"/>
      <c r="L27" s="192"/>
      <c r="M27" s="192"/>
      <c r="N27" s="192"/>
      <c r="O27" s="192"/>
    </row>
    <row r="28" spans="1:15" ht="18" customHeight="1" x14ac:dyDescent="0.15">
      <c r="A28" s="91"/>
      <c r="B28" s="89" t="s">
        <v>23</v>
      </c>
      <c r="E28" s="192"/>
      <c r="F28" s="192"/>
      <c r="G28" s="418"/>
      <c r="H28" s="418"/>
      <c r="I28" s="418"/>
      <c r="J28" s="418"/>
    </row>
    <row r="29" spans="1:15" ht="19.5" customHeight="1" x14ac:dyDescent="0.15">
      <c r="B29" s="344" t="s">
        <v>6</v>
      </c>
      <c r="C29" s="345"/>
      <c r="D29" s="346"/>
      <c r="E29" s="340"/>
      <c r="F29" s="341"/>
      <c r="G29" s="341"/>
      <c r="H29" s="341"/>
      <c r="I29" s="341"/>
      <c r="J29" s="342"/>
    </row>
    <row r="30" spans="1:15" ht="19.5" customHeight="1" x14ac:dyDescent="0.15">
      <c r="B30" s="344" t="s">
        <v>148</v>
      </c>
      <c r="C30" s="345"/>
      <c r="D30" s="346"/>
      <c r="E30" s="340"/>
      <c r="F30" s="341"/>
      <c r="G30" s="341"/>
      <c r="H30" s="341"/>
      <c r="I30" s="341"/>
      <c r="J30" s="342"/>
    </row>
    <row r="31" spans="1:15" ht="19.5" customHeight="1" x14ac:dyDescent="0.15">
      <c r="B31" s="344" t="s">
        <v>1186</v>
      </c>
      <c r="C31" s="345"/>
      <c r="D31" s="346"/>
      <c r="E31" s="340"/>
      <c r="F31" s="341"/>
      <c r="G31" s="341"/>
      <c r="H31" s="341"/>
      <c r="I31" s="341"/>
      <c r="J31" s="342"/>
    </row>
    <row r="32" spans="1:15" ht="19.5" customHeight="1" x14ac:dyDescent="0.15">
      <c r="B32" s="347" t="s">
        <v>1185</v>
      </c>
      <c r="C32" s="348"/>
      <c r="D32" s="349"/>
      <c r="E32" s="343"/>
      <c r="F32" s="341"/>
      <c r="G32" s="341"/>
      <c r="H32" s="341"/>
      <c r="I32" s="341"/>
      <c r="J32" s="342"/>
    </row>
    <row r="33" spans="1:15" ht="19.5" customHeight="1" x14ac:dyDescent="0.15">
      <c r="B33" s="344" t="s">
        <v>1187</v>
      </c>
      <c r="C33" s="345"/>
      <c r="D33" s="346"/>
      <c r="E33" s="340"/>
      <c r="F33" s="341"/>
      <c r="G33" s="341"/>
      <c r="H33" s="341"/>
      <c r="I33" s="341"/>
      <c r="J33" s="342"/>
    </row>
    <row r="34" spans="1:15" ht="19.5" customHeight="1" x14ac:dyDescent="0.15">
      <c r="B34" s="344" t="s">
        <v>3</v>
      </c>
      <c r="C34" s="345"/>
      <c r="D34" s="346"/>
      <c r="E34" s="340"/>
      <c r="F34" s="341"/>
      <c r="G34" s="341"/>
      <c r="H34" s="341"/>
      <c r="I34" s="341"/>
      <c r="J34" s="342"/>
    </row>
    <row r="35" spans="1:15" ht="18" customHeight="1" x14ac:dyDescent="0.15">
      <c r="B35" s="97"/>
      <c r="C35" s="97"/>
      <c r="D35" s="97"/>
      <c r="E35" s="97"/>
      <c r="F35" s="194"/>
      <c r="G35" s="194"/>
      <c r="H35" s="194"/>
      <c r="I35" s="194"/>
      <c r="J35" s="194"/>
      <c r="K35" s="194"/>
      <c r="L35" s="194"/>
      <c r="M35" s="94"/>
      <c r="N35" s="94"/>
      <c r="O35" s="94"/>
    </row>
    <row r="36" spans="1:15" ht="18" customHeight="1" x14ac:dyDescent="0.15">
      <c r="A36" s="91"/>
      <c r="B36" s="89" t="s">
        <v>24</v>
      </c>
      <c r="E36" s="192"/>
      <c r="F36" s="192"/>
      <c r="G36" s="418"/>
      <c r="H36" s="418"/>
      <c r="I36" s="418"/>
      <c r="J36" s="418"/>
    </row>
    <row r="37" spans="1:15" ht="19.5" customHeight="1" x14ac:dyDescent="0.15">
      <c r="B37" s="344" t="s">
        <v>6</v>
      </c>
      <c r="C37" s="345"/>
      <c r="D37" s="346"/>
      <c r="E37" s="340"/>
      <c r="F37" s="341"/>
      <c r="G37" s="341"/>
      <c r="H37" s="341"/>
      <c r="I37" s="341"/>
      <c r="J37" s="342"/>
    </row>
    <row r="38" spans="1:15" ht="19.5" customHeight="1" x14ac:dyDescent="0.15">
      <c r="B38" s="344" t="s">
        <v>146</v>
      </c>
      <c r="C38" s="345"/>
      <c r="D38" s="346"/>
      <c r="E38" s="340"/>
      <c r="F38" s="341"/>
      <c r="G38" s="341"/>
      <c r="H38" s="341"/>
      <c r="I38" s="341"/>
      <c r="J38" s="342"/>
    </row>
    <row r="39" spans="1:15" ht="19.5" customHeight="1" x14ac:dyDescent="0.15">
      <c r="B39" s="344" t="s">
        <v>1186</v>
      </c>
      <c r="C39" s="345"/>
      <c r="D39" s="346"/>
      <c r="E39" s="340"/>
      <c r="F39" s="341"/>
      <c r="G39" s="341"/>
      <c r="H39" s="341"/>
      <c r="I39" s="341"/>
      <c r="J39" s="342"/>
    </row>
    <row r="40" spans="1:15" ht="19.5" customHeight="1" x14ac:dyDescent="0.15">
      <c r="B40" s="347" t="s">
        <v>1185</v>
      </c>
      <c r="C40" s="348"/>
      <c r="D40" s="349"/>
      <c r="E40" s="343"/>
      <c r="F40" s="341"/>
      <c r="G40" s="341"/>
      <c r="H40" s="341"/>
      <c r="I40" s="341"/>
      <c r="J40" s="342"/>
    </row>
    <row r="41" spans="1:15" ht="19.5" customHeight="1" x14ac:dyDescent="0.15">
      <c r="B41" s="344" t="s">
        <v>1187</v>
      </c>
      <c r="C41" s="345"/>
      <c r="D41" s="346"/>
      <c r="E41" s="340"/>
      <c r="F41" s="341"/>
      <c r="G41" s="341"/>
      <c r="H41" s="341"/>
      <c r="I41" s="341"/>
      <c r="J41" s="342"/>
    </row>
    <row r="42" spans="1:15" ht="19.5" customHeight="1" x14ac:dyDescent="0.15">
      <c r="B42" s="344" t="s">
        <v>3</v>
      </c>
      <c r="C42" s="345"/>
      <c r="D42" s="346"/>
      <c r="E42" s="340"/>
      <c r="F42" s="341"/>
      <c r="G42" s="341"/>
      <c r="H42" s="341"/>
      <c r="I42" s="341"/>
      <c r="J42" s="342"/>
    </row>
    <row r="43" spans="1:15" ht="19.5" customHeight="1" x14ac:dyDescent="0.15">
      <c r="B43" s="97"/>
      <c r="C43" s="97"/>
      <c r="D43" s="97"/>
      <c r="E43" s="232"/>
      <c r="F43" s="232"/>
      <c r="G43" s="232"/>
      <c r="H43" s="232"/>
      <c r="I43" s="232"/>
      <c r="J43" s="232"/>
      <c r="K43" s="117"/>
      <c r="L43" s="117"/>
      <c r="M43" s="117"/>
      <c r="N43" s="117"/>
      <c r="O43" s="117"/>
    </row>
    <row r="44" spans="1:15" ht="19.5" customHeight="1" x14ac:dyDescent="0.15">
      <c r="A44" s="89" t="s">
        <v>1219</v>
      </c>
      <c r="K44" s="117"/>
      <c r="L44" s="117"/>
      <c r="M44" s="117"/>
      <c r="N44" s="117"/>
      <c r="O44" s="117"/>
    </row>
    <row r="45" spans="1:15" x14ac:dyDescent="0.15">
      <c r="B45" s="344" t="s">
        <v>144</v>
      </c>
      <c r="C45" s="345"/>
      <c r="D45" s="346"/>
      <c r="E45" s="340"/>
      <c r="F45" s="341"/>
      <c r="G45" s="341"/>
      <c r="H45" s="341"/>
      <c r="I45" s="341"/>
      <c r="J45" s="342"/>
      <c r="K45" s="117"/>
      <c r="L45" s="117"/>
      <c r="M45" s="117"/>
      <c r="N45" s="117"/>
      <c r="O45" s="117"/>
    </row>
    <row r="46" spans="1:15" ht="19.5" customHeight="1" x14ac:dyDescent="0.15">
      <c r="B46" s="344" t="s">
        <v>148</v>
      </c>
      <c r="C46" s="345"/>
      <c r="D46" s="346"/>
      <c r="E46" s="340"/>
      <c r="F46" s="341"/>
      <c r="G46" s="341"/>
      <c r="H46" s="341"/>
      <c r="I46" s="341"/>
      <c r="J46" s="342"/>
      <c r="K46" s="117"/>
      <c r="L46" s="117"/>
      <c r="M46" s="117"/>
      <c r="N46" s="117"/>
      <c r="O46" s="117"/>
    </row>
    <row r="47" spans="1:15" ht="19.5" customHeight="1" x14ac:dyDescent="0.15">
      <c r="B47" s="344" t="s">
        <v>1186</v>
      </c>
      <c r="C47" s="345"/>
      <c r="D47" s="346"/>
      <c r="E47" s="340"/>
      <c r="F47" s="341"/>
      <c r="G47" s="341"/>
      <c r="H47" s="341"/>
      <c r="I47" s="341"/>
      <c r="J47" s="342"/>
      <c r="K47" s="117"/>
      <c r="L47" s="117"/>
      <c r="M47" s="117"/>
      <c r="N47" s="117"/>
      <c r="O47" s="117"/>
    </row>
    <row r="48" spans="1:15" ht="19.5" customHeight="1" x14ac:dyDescent="0.15">
      <c r="B48" s="344" t="s">
        <v>1187</v>
      </c>
      <c r="C48" s="345"/>
      <c r="D48" s="346"/>
      <c r="E48" s="340"/>
      <c r="F48" s="341"/>
      <c r="G48" s="341"/>
      <c r="H48" s="341"/>
      <c r="I48" s="341"/>
      <c r="J48" s="342"/>
      <c r="K48" s="117"/>
      <c r="L48" s="117"/>
      <c r="M48" s="117"/>
      <c r="N48" s="117"/>
      <c r="O48" s="117"/>
    </row>
    <row r="49" spans="2:16" ht="19.5" customHeight="1" x14ac:dyDescent="0.15">
      <c r="B49" s="344" t="s">
        <v>3</v>
      </c>
      <c r="C49" s="345"/>
      <c r="D49" s="346"/>
      <c r="E49" s="340"/>
      <c r="F49" s="341"/>
      <c r="G49" s="341"/>
      <c r="H49" s="341"/>
      <c r="I49" s="341"/>
      <c r="J49" s="342"/>
      <c r="K49" s="117"/>
      <c r="L49" s="117"/>
      <c r="M49" s="117"/>
      <c r="N49" s="117"/>
      <c r="O49" s="117"/>
    </row>
    <row r="50" spans="2:16" ht="19.5" customHeight="1" x14ac:dyDescent="0.15">
      <c r="B50" s="97"/>
      <c r="C50" s="97"/>
      <c r="D50" s="97"/>
      <c r="E50" s="117"/>
      <c r="F50" s="117"/>
      <c r="G50" s="117"/>
      <c r="H50" s="117"/>
      <c r="I50" s="117"/>
      <c r="J50" s="117"/>
      <c r="K50" s="117"/>
      <c r="L50" s="117"/>
      <c r="M50" s="117"/>
      <c r="N50" s="117"/>
      <c r="O50" s="117"/>
    </row>
    <row r="51" spans="2:16" x14ac:dyDescent="0.15">
      <c r="B51" s="255" t="s">
        <v>102</v>
      </c>
      <c r="C51" s="196" t="s">
        <v>100</v>
      </c>
      <c r="D51" s="197" t="s">
        <v>149</v>
      </c>
      <c r="E51" s="97"/>
      <c r="F51" s="97"/>
      <c r="G51" s="97"/>
      <c r="H51" s="97"/>
      <c r="I51" s="97"/>
      <c r="J51" s="97"/>
      <c r="K51" s="97"/>
      <c r="L51" s="97"/>
      <c r="M51" s="97"/>
      <c r="N51" s="97"/>
      <c r="O51" s="97"/>
      <c r="P51" s="97"/>
    </row>
    <row r="52" spans="2:16" x14ac:dyDescent="0.15">
      <c r="B52" s="97"/>
      <c r="C52" s="196"/>
      <c r="D52" s="265" t="s">
        <v>1096</v>
      </c>
      <c r="E52" s="270" t="s">
        <v>1106</v>
      </c>
      <c r="F52" s="97"/>
      <c r="G52" s="97"/>
      <c r="H52" s="97"/>
      <c r="I52" s="97"/>
      <c r="J52" s="97"/>
      <c r="K52" s="97"/>
      <c r="L52" s="97"/>
      <c r="M52" s="97"/>
      <c r="N52" s="97"/>
      <c r="O52" s="97"/>
      <c r="P52" s="97"/>
    </row>
    <row r="53" spans="2:16" x14ac:dyDescent="0.15">
      <c r="B53" s="97"/>
      <c r="C53" s="196"/>
      <c r="D53" s="265" t="s">
        <v>1097</v>
      </c>
      <c r="E53" s="270" t="s">
        <v>1107</v>
      </c>
      <c r="F53" s="97"/>
      <c r="G53" s="97"/>
      <c r="H53" s="97"/>
      <c r="I53" s="97"/>
      <c r="J53" s="97"/>
      <c r="K53" s="97"/>
      <c r="L53" s="97"/>
      <c r="M53" s="97"/>
      <c r="N53" s="97"/>
      <c r="O53" s="97"/>
      <c r="P53" s="97"/>
    </row>
    <row r="54" spans="2:16" x14ac:dyDescent="0.15">
      <c r="B54" s="97"/>
      <c r="C54" s="196" t="s">
        <v>101</v>
      </c>
      <c r="D54" s="89" t="s">
        <v>1140</v>
      </c>
      <c r="E54" s="266"/>
      <c r="F54" s="97"/>
      <c r="G54" s="97"/>
      <c r="H54" s="97"/>
      <c r="I54" s="97"/>
      <c r="J54" s="97"/>
      <c r="K54" s="97"/>
      <c r="L54" s="97"/>
      <c r="M54" s="97"/>
      <c r="N54" s="97"/>
      <c r="O54" s="97"/>
      <c r="P54" s="97"/>
    </row>
    <row r="55" spans="2:16" x14ac:dyDescent="0.15">
      <c r="B55" s="266"/>
      <c r="C55" s="196"/>
      <c r="D55" s="89" t="s">
        <v>1141</v>
      </c>
      <c r="E55" s="266"/>
      <c r="F55" s="266"/>
      <c r="G55" s="266"/>
      <c r="H55" s="266"/>
      <c r="I55" s="266"/>
      <c r="J55" s="266"/>
      <c r="K55" s="266"/>
      <c r="L55" s="266"/>
      <c r="M55" s="266"/>
      <c r="N55" s="266"/>
      <c r="O55" s="266"/>
      <c r="P55" s="266"/>
    </row>
    <row r="56" spans="2:16" x14ac:dyDescent="0.15">
      <c r="B56" s="266"/>
      <c r="C56" s="196"/>
      <c r="D56" s="285" t="s">
        <v>1098</v>
      </c>
      <c r="E56" s="266"/>
      <c r="F56" s="266"/>
      <c r="G56" s="266"/>
      <c r="H56" s="266"/>
      <c r="I56" s="266"/>
      <c r="J56" s="266"/>
      <c r="K56" s="266"/>
      <c r="L56" s="266"/>
      <c r="M56" s="266"/>
      <c r="N56" s="266"/>
      <c r="O56" s="266"/>
      <c r="P56" s="266"/>
    </row>
    <row r="57" spans="2:16" x14ac:dyDescent="0.15">
      <c r="B57" s="266"/>
      <c r="C57" s="196"/>
      <c r="D57" s="89" t="s">
        <v>1110</v>
      </c>
      <c r="E57" s="266"/>
      <c r="F57" s="266"/>
      <c r="G57" s="266"/>
      <c r="H57" s="266"/>
      <c r="I57" s="266"/>
      <c r="J57" s="266"/>
      <c r="K57" s="266"/>
      <c r="L57" s="266"/>
      <c r="M57" s="266"/>
      <c r="N57" s="266"/>
      <c r="O57" s="266"/>
      <c r="P57" s="266"/>
    </row>
    <row r="58" spans="2:16" x14ac:dyDescent="0.15">
      <c r="B58" s="97"/>
      <c r="C58" s="196" t="s">
        <v>656</v>
      </c>
      <c r="D58" s="89" t="s">
        <v>1183</v>
      </c>
      <c r="E58" s="97"/>
      <c r="F58" s="97"/>
      <c r="G58" s="97"/>
      <c r="H58" s="97"/>
      <c r="I58" s="97"/>
      <c r="J58" s="97"/>
      <c r="K58" s="97"/>
      <c r="L58" s="97"/>
      <c r="M58" s="97"/>
      <c r="N58" s="97"/>
      <c r="O58" s="97"/>
      <c r="P58" s="97"/>
    </row>
    <row r="59" spans="2:16" x14ac:dyDescent="0.15">
      <c r="B59" s="97"/>
      <c r="C59" s="196"/>
      <c r="D59" s="89" t="s">
        <v>1189</v>
      </c>
      <c r="E59" s="97"/>
      <c r="F59" s="97"/>
      <c r="G59" s="97"/>
      <c r="H59" s="97"/>
      <c r="I59" s="97"/>
      <c r="J59" s="97"/>
      <c r="K59" s="97"/>
      <c r="L59" s="97"/>
      <c r="M59" s="97"/>
      <c r="N59" s="97"/>
      <c r="O59" s="97"/>
      <c r="P59" s="97"/>
    </row>
    <row r="60" spans="2:16" x14ac:dyDescent="0.15">
      <c r="B60" s="311"/>
      <c r="C60" s="196" t="s">
        <v>667</v>
      </c>
      <c r="D60" s="89" t="s">
        <v>1188</v>
      </c>
      <c r="E60" s="311"/>
      <c r="F60" s="311"/>
      <c r="G60" s="311"/>
      <c r="H60" s="311"/>
      <c r="I60" s="311"/>
      <c r="J60" s="311"/>
      <c r="K60" s="311"/>
      <c r="L60" s="311"/>
      <c r="M60" s="311"/>
      <c r="N60" s="311"/>
      <c r="O60" s="311"/>
      <c r="P60" s="311"/>
    </row>
    <row r="61" spans="2:16" x14ac:dyDescent="0.15">
      <c r="B61" s="97"/>
      <c r="C61" s="196" t="s">
        <v>652</v>
      </c>
      <c r="D61" s="197" t="s">
        <v>644</v>
      </c>
      <c r="E61" s="97"/>
      <c r="F61" s="97"/>
      <c r="G61" s="97"/>
      <c r="H61" s="97"/>
      <c r="I61" s="97"/>
      <c r="J61" s="97"/>
      <c r="K61" s="97"/>
      <c r="L61" s="97"/>
      <c r="M61" s="97"/>
      <c r="N61" s="97"/>
      <c r="O61" s="97"/>
      <c r="P61" s="97"/>
    </row>
    <row r="62" spans="2:16" x14ac:dyDescent="0.15">
      <c r="B62" s="97"/>
      <c r="C62" s="196" t="s">
        <v>651</v>
      </c>
      <c r="D62" s="197" t="s">
        <v>152</v>
      </c>
      <c r="E62" s="97"/>
      <c r="F62" s="97"/>
      <c r="G62" s="97"/>
      <c r="H62" s="97"/>
      <c r="I62" s="97"/>
      <c r="J62" s="97"/>
      <c r="K62" s="97"/>
      <c r="L62" s="97"/>
      <c r="M62" s="97"/>
      <c r="N62" s="97"/>
      <c r="O62" s="97"/>
      <c r="P62" s="97"/>
    </row>
    <row r="63" spans="2:16" x14ac:dyDescent="0.15">
      <c r="B63" s="314"/>
      <c r="C63" s="314" t="s">
        <v>665</v>
      </c>
      <c r="D63" s="206" t="s">
        <v>1202</v>
      </c>
      <c r="E63" s="234"/>
      <c r="F63" s="234"/>
      <c r="G63" s="234"/>
      <c r="H63" s="234"/>
      <c r="I63" s="234"/>
      <c r="J63" s="234"/>
      <c r="K63" s="234"/>
      <c r="L63" s="234"/>
      <c r="M63" s="234"/>
      <c r="N63" s="234"/>
      <c r="O63" s="314"/>
      <c r="P63" s="314"/>
    </row>
    <row r="64" spans="2:16" x14ac:dyDescent="0.15">
      <c r="B64" s="314"/>
      <c r="C64" s="314"/>
      <c r="D64" s="206" t="s">
        <v>1203</v>
      </c>
      <c r="E64" s="234"/>
      <c r="F64" s="234"/>
      <c r="G64" s="234"/>
      <c r="H64" s="234"/>
      <c r="I64" s="234"/>
      <c r="J64" s="234"/>
      <c r="K64" s="234"/>
      <c r="L64" s="234"/>
      <c r="M64" s="234"/>
      <c r="N64" s="234"/>
      <c r="O64" s="314"/>
      <c r="P64" s="314"/>
    </row>
    <row r="65" spans="1:16" x14ac:dyDescent="0.15">
      <c r="B65" s="97"/>
      <c r="C65" s="97"/>
      <c r="D65" s="233"/>
      <c r="E65" s="234"/>
      <c r="F65" s="234"/>
      <c r="G65" s="234"/>
      <c r="H65" s="234"/>
      <c r="I65" s="234"/>
      <c r="J65" s="234"/>
      <c r="K65" s="234"/>
      <c r="L65" s="234"/>
      <c r="M65" s="234"/>
      <c r="N65" s="234"/>
      <c r="O65" s="97"/>
      <c r="P65" s="97"/>
    </row>
    <row r="66" spans="1:16" x14ac:dyDescent="0.15">
      <c r="N66" s="202" t="s">
        <v>4</v>
      </c>
    </row>
    <row r="67" spans="1:16" x14ac:dyDescent="0.15">
      <c r="A67" s="95"/>
      <c r="B67" s="95"/>
      <c r="C67" s="95"/>
      <c r="D67" s="95"/>
      <c r="E67" s="95"/>
      <c r="F67" s="95"/>
      <c r="G67" s="95"/>
      <c r="H67" s="95"/>
      <c r="I67" s="95"/>
      <c r="J67" s="95"/>
      <c r="K67" s="95"/>
      <c r="L67" s="95"/>
      <c r="M67" s="95"/>
      <c r="N67" s="95"/>
      <c r="O67" s="95"/>
    </row>
    <row r="68" spans="1:16" s="231" customFormat="1" ht="35.1" customHeight="1" x14ac:dyDescent="0.15">
      <c r="A68" s="417" t="s">
        <v>1210</v>
      </c>
      <c r="B68" s="417"/>
      <c r="C68" s="417"/>
      <c r="D68" s="417"/>
      <c r="E68" s="417"/>
      <c r="F68" s="417"/>
      <c r="G68" s="417"/>
      <c r="H68" s="417"/>
      <c r="I68" s="417"/>
      <c r="J68" s="417"/>
      <c r="K68" s="417"/>
      <c r="L68" s="417"/>
      <c r="M68" s="417"/>
      <c r="N68" s="417"/>
      <c r="O68" s="417"/>
    </row>
    <row r="69" spans="1:16" s="231" customFormat="1" ht="35.1" customHeight="1" x14ac:dyDescent="0.15">
      <c r="A69" s="417"/>
      <c r="B69" s="417"/>
      <c r="C69" s="417"/>
      <c r="D69" s="417"/>
      <c r="E69" s="417"/>
      <c r="F69" s="417"/>
      <c r="G69" s="417"/>
      <c r="H69" s="417"/>
      <c r="I69" s="417"/>
      <c r="J69" s="417"/>
      <c r="K69" s="417"/>
      <c r="L69" s="417"/>
      <c r="M69" s="417"/>
      <c r="N69" s="417"/>
      <c r="O69" s="417"/>
    </row>
  </sheetData>
  <sheetProtection password="CC8A" sheet="1" selectLockedCells="1"/>
  <mergeCells count="72">
    <mergeCell ref="A68:O69"/>
    <mergeCell ref="E45:J45"/>
    <mergeCell ref="B46:D46"/>
    <mergeCell ref="E46:J46"/>
    <mergeCell ref="B47:D47"/>
    <mergeCell ref="E47:J47"/>
    <mergeCell ref="B49:D49"/>
    <mergeCell ref="E49:J49"/>
    <mergeCell ref="B48:D48"/>
    <mergeCell ref="E48:J48"/>
    <mergeCell ref="B45:D45"/>
    <mergeCell ref="G36:J36"/>
    <mergeCell ref="E34:J34"/>
    <mergeCell ref="E32:J32"/>
    <mergeCell ref="E23:J23"/>
    <mergeCell ref="E24:J24"/>
    <mergeCell ref="E25:J25"/>
    <mergeCell ref="E26:J26"/>
    <mergeCell ref="E41:J41"/>
    <mergeCell ref="B37:D37"/>
    <mergeCell ref="B38:D38"/>
    <mergeCell ref="E37:J37"/>
    <mergeCell ref="E39:J39"/>
    <mergeCell ref="E38:J38"/>
    <mergeCell ref="E40:J40"/>
    <mergeCell ref="B34:D34"/>
    <mergeCell ref="B31:D31"/>
    <mergeCell ref="B33:D33"/>
    <mergeCell ref="B17:D17"/>
    <mergeCell ref="E42:J42"/>
    <mergeCell ref="B41:D41"/>
    <mergeCell ref="B42:D42"/>
    <mergeCell ref="B40:D40"/>
    <mergeCell ref="B30:D30"/>
    <mergeCell ref="B39:D39"/>
    <mergeCell ref="B21:D21"/>
    <mergeCell ref="B22:D22"/>
    <mergeCell ref="B29:D29"/>
    <mergeCell ref="B25:D25"/>
    <mergeCell ref="B26:D26"/>
    <mergeCell ref="E33:J33"/>
    <mergeCell ref="M2:N2"/>
    <mergeCell ref="G11:J11"/>
    <mergeCell ref="B12:D12"/>
    <mergeCell ref="E17:J17"/>
    <mergeCell ref="B24:D24"/>
    <mergeCell ref="B13:D13"/>
    <mergeCell ref="B16:D16"/>
    <mergeCell ref="B14:D14"/>
    <mergeCell ref="B15:D15"/>
    <mergeCell ref="B23:D23"/>
    <mergeCell ref="K8:K9"/>
    <mergeCell ref="E21:J21"/>
    <mergeCell ref="E22:J22"/>
    <mergeCell ref="E8:J8"/>
    <mergeCell ref="F19:N20"/>
    <mergeCell ref="B32:D32"/>
    <mergeCell ref="B6:D6"/>
    <mergeCell ref="B7:D7"/>
    <mergeCell ref="B8:D9"/>
    <mergeCell ref="A3:L3"/>
    <mergeCell ref="E29:J29"/>
    <mergeCell ref="E30:J30"/>
    <mergeCell ref="E31:J31"/>
    <mergeCell ref="G28:J28"/>
    <mergeCell ref="E6:J6"/>
    <mergeCell ref="E7:J7"/>
    <mergeCell ref="E16:J16"/>
    <mergeCell ref="E15:J15"/>
    <mergeCell ref="E14:J14"/>
    <mergeCell ref="E12:J12"/>
    <mergeCell ref="E13:J13"/>
  </mergeCells>
  <phoneticPr fontId="4"/>
  <conditionalFormatting sqref="E45:J49">
    <cfRule type="expression" dxfId="368" priority="35">
      <formula>NOT(OR(AND($E$45="",$E$46="",$E$47="",$E$48="",$E$49=""),AND($E$45&lt;&gt;"",$E$46&lt;&gt;"",$E$47&lt;&gt;"",$E$48&lt;&gt;"",$E$49&lt;&gt;"")))</formula>
    </cfRule>
  </conditionalFormatting>
  <conditionalFormatting sqref="E8:J8">
    <cfRule type="expression" dxfId="367" priority="4">
      <formula>NOT($E7="変更")</formula>
    </cfRule>
    <cfRule type="expression" dxfId="366" priority="5">
      <formula>ISBLANK($E$8)</formula>
    </cfRule>
  </conditionalFormatting>
  <conditionalFormatting sqref="E7:J7">
    <cfRule type="expression" dxfId="365" priority="9">
      <formula>ISBLANK($E$7)</formula>
    </cfRule>
  </conditionalFormatting>
  <conditionalFormatting sqref="E9 G9 I9">
    <cfRule type="expression" dxfId="364" priority="6">
      <formula>OR($E7="",AND($E$7="変更",$E$8=""),AND($E$7="変更",$E$8="速やかに適用する"))</formula>
    </cfRule>
    <cfRule type="expression" dxfId="363" priority="8">
      <formula>OR(AND($E7="新規",ISBLANK(E9)),AND($E$8="適用開始日を指定する",ISBLANK(E9)))</formula>
    </cfRule>
  </conditionalFormatting>
  <conditionalFormatting sqref="F9 H9 J9">
    <cfRule type="expression" dxfId="362" priority="7">
      <formula>OR($E7="新規",AND($E7="変更",$E$8="適用開始日を指定する"))</formula>
    </cfRule>
  </conditionalFormatting>
  <conditionalFormatting sqref="Q21:Q22 Q11:R12 Q29:Q30 Q37:Q38 Q45:Q46">
    <cfRule type="expression" dxfId="361" priority="334">
      <formula>NOT(OR(AND($F$15="",#REF!="",$F$16="",$F$17="",$F$18="",#REF!="",$F$20=""),AND($F$15&lt;&gt;"",#REF!&lt;&gt;"",$F$16&lt;&gt;"",$F$17&lt;&gt;"",$F$18&lt;&gt;"",#REF!&lt;&gt;"",$F$20&lt;&gt;"")))</formula>
    </cfRule>
  </conditionalFormatting>
  <conditionalFormatting sqref="E12:J17">
    <cfRule type="expression" dxfId="360" priority="416">
      <formula>NOT(OR(AND($E$12="",$E$13="",$E$14="",$E$15="",$E$16="",$E$17=""),AND($E$12&lt;&gt;"",$E$13&lt;&gt;"",$E$14&lt;&gt;"",$E$15&lt;&gt;"",$E$16&lt;&gt;"",$E$17&lt;&gt;"")))</formula>
    </cfRule>
  </conditionalFormatting>
  <conditionalFormatting sqref="E21:J26">
    <cfRule type="expression" dxfId="359" priority="417">
      <formula>NOT(OR(AND($E$21="",$E$22="",$E$23="",$E$24="",$E$25="",$E$26=""),AND($E$21&lt;&gt;"",$E$22&lt;&gt;"",$E$23&lt;&gt;"",$E$24&lt;&gt;"",$E$25&lt;&gt;"",$E$26&lt;&gt;"")))</formula>
    </cfRule>
  </conditionalFormatting>
  <conditionalFormatting sqref="E29:J34">
    <cfRule type="expression" dxfId="358" priority="418">
      <formula>NOT(OR(AND($E$29="",$E$30="",$E$31="",$E$32="",$E$33="",$E$34=""),AND($E$29&lt;&gt;"",$E$30&lt;&gt;"",$E$31&lt;&gt;"",$E$32&lt;&gt;"",$E$33&lt;&gt;"",$E$34&lt;&gt;"")))</formula>
    </cfRule>
  </conditionalFormatting>
  <conditionalFormatting sqref="E37:J42">
    <cfRule type="expression" dxfId="357" priority="419">
      <formula>NOT(OR(AND($E$37="",$E$38="",$E$39="",$E$40="",$E$41="",$E$42=""),AND($E$37&lt;&gt;"",$E$38&lt;&gt;"",$E$39&lt;&gt;"",$E$40&lt;&gt;"",$E$41&lt;&gt;"",$E$42&lt;&gt;"")))</formula>
    </cfRule>
  </conditionalFormatting>
  <dataValidations count="10">
    <dataValidation type="list" allowBlank="1" showInputMessage="1" showErrorMessage="1" sqref="E7">
      <formula1>"新規,変更"</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allowBlank="1" showInputMessage="1" showErrorMessage="1" errorTitle="形式エラー" error="半角でご記入ください。" sqref="E14:J14 E23:J24 E31:J32 E39:J40">
      <formula1>LEN(E14)=LENB(E14)</formula1>
    </dataValidation>
    <dataValidation type="custom" allowBlank="1" showInputMessage="1" showErrorMessage="1" errorTitle="形式エラー" error="半角でご記入ください。" sqref="E15:J15">
      <formula1>LEN(E15)=LENB(E15)</formula1>
    </dataValidation>
    <dataValidation type="custom" allowBlank="1" showInputMessage="1" showErrorMessage="1" errorTitle="形式エラー" error="半角数字及びハイフンで、_x000a_***-****形式でご記入ください。" sqref="E16:J16 E25:J25 E33:J33 E41:J41">
      <formula1>AND(MID(E16,4,1)="-",LEN(E16)=8)</formula1>
    </dataValidation>
    <dataValidation type="custom" allowBlank="1" showInputMessage="1" showErrorMessage="1" errorTitle="形式エラー" error="半角でご記入ください。" sqref="E47:J47">
      <formula1>LEN(E47)=LENB(E47)</formula1>
    </dataValidation>
    <dataValidation type="custom" allowBlank="1" showInputMessage="1" showErrorMessage="1" errorTitle="形式エラー" error="半角数字及びハイフンで、_x000a_***-****形式でご記入ください。" sqref="E48:J48">
      <formula1>AND(MID(E48,4,1)="-",LEN(E48)=8)</formula1>
    </dataValidation>
  </dataValidations>
  <hyperlinks>
    <hyperlink ref="M2" location="表紙!A1" display="表紙!A1"/>
  </hyperlinks>
  <pageMargins left="0.51181102362204722" right="0.39370078740157483" top="0.78740157480314965" bottom="0.59055118110236227" header="0.31496062992125984" footer="0.11811023622047245"/>
  <pageSetup paperSize="9" scale="76" fitToHeight="0" orientation="portrait" r:id="rId1"/>
  <headerFooter alignWithMargins="0"/>
  <rowBreaks count="1" manualBreakCount="1">
    <brk id="43"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213"/>
  <sheetViews>
    <sheetView showGridLines="0" showRowColHeaders="0" showRuler="0" view="pageLayout" zoomScaleNormal="100" zoomScaleSheetLayoutView="100" workbookViewId="0">
      <selection activeCell="F6" sqref="F6:N6"/>
    </sheetView>
  </sheetViews>
  <sheetFormatPr defaultColWidth="9" defaultRowHeight="0" customHeight="1" zeroHeight="1" x14ac:dyDescent="0.15"/>
  <cols>
    <col min="1" max="1" width="2.625" style="89" customWidth="1"/>
    <col min="2" max="3" width="5.125" style="89" customWidth="1"/>
    <col min="4" max="4" width="7" style="89" customWidth="1"/>
    <col min="5" max="24" width="5.875" style="89" customWidth="1"/>
    <col min="25" max="25" width="2.625" style="93" customWidth="1"/>
    <col min="26" max="26" width="5.625" style="89" customWidth="1"/>
    <col min="27" max="16384" width="9" style="89"/>
  </cols>
  <sheetData>
    <row r="1" spans="1:25" ht="18" customHeight="1" x14ac:dyDescent="0.4">
      <c r="Q1" s="437"/>
      <c r="R1" s="437"/>
      <c r="S1" s="437"/>
      <c r="W1" s="378" t="s">
        <v>16</v>
      </c>
      <c r="X1" s="378"/>
    </row>
    <row r="2" spans="1:25" ht="18" customHeight="1" x14ac:dyDescent="0.15">
      <c r="A2" s="98"/>
      <c r="B2" s="412" t="s">
        <v>150</v>
      </c>
      <c r="C2" s="412"/>
      <c r="D2" s="412"/>
      <c r="E2" s="412"/>
      <c r="F2" s="412"/>
      <c r="G2" s="412"/>
      <c r="H2" s="412"/>
      <c r="I2" s="412"/>
      <c r="J2" s="412"/>
      <c r="K2" s="412"/>
      <c r="L2" s="412"/>
      <c r="M2" s="412"/>
      <c r="N2" s="412"/>
      <c r="O2" s="412"/>
      <c r="P2" s="412"/>
      <c r="Q2" s="412"/>
      <c r="R2" s="412"/>
      <c r="S2" s="412"/>
      <c r="T2" s="412"/>
      <c r="U2" s="412"/>
      <c r="V2" s="412"/>
      <c r="W2" s="412"/>
      <c r="X2" s="412"/>
    </row>
    <row r="3" spans="1:25" ht="18" customHeight="1" x14ac:dyDescent="0.15">
      <c r="A3" s="98"/>
      <c r="B3" s="99"/>
      <c r="C3" s="99"/>
      <c r="D3" s="99"/>
      <c r="E3" s="99"/>
      <c r="F3" s="99"/>
      <c r="G3" s="99"/>
      <c r="H3" s="98"/>
      <c r="I3" s="99"/>
      <c r="J3" s="99"/>
      <c r="K3" s="99"/>
      <c r="L3" s="98"/>
      <c r="M3" s="98"/>
      <c r="N3" s="98"/>
      <c r="O3" s="98"/>
      <c r="P3" s="98"/>
      <c r="Q3" s="98"/>
      <c r="R3" s="98"/>
      <c r="S3" s="98"/>
      <c r="T3" s="98"/>
      <c r="U3" s="98"/>
      <c r="V3" s="98"/>
      <c r="W3" s="98"/>
      <c r="X3" s="98"/>
    </row>
    <row r="4" spans="1:25" ht="22.5" customHeight="1" x14ac:dyDescent="0.15">
      <c r="A4" s="89" t="s">
        <v>672</v>
      </c>
      <c r="E4" s="94"/>
      <c r="F4" s="97"/>
      <c r="G4" s="97"/>
      <c r="H4" s="97"/>
      <c r="I4" s="97"/>
      <c r="Y4" s="89"/>
    </row>
    <row r="5" spans="1:25" ht="22.5" customHeight="1" thickBot="1" x14ac:dyDescent="0.2">
      <c r="B5" s="361" t="s">
        <v>97</v>
      </c>
      <c r="C5" s="361"/>
      <c r="D5" s="361"/>
      <c r="E5" s="361"/>
      <c r="F5" s="361" t="s">
        <v>99</v>
      </c>
      <c r="G5" s="361"/>
      <c r="H5" s="361"/>
      <c r="I5" s="361"/>
      <c r="J5" s="361"/>
      <c r="K5" s="361"/>
      <c r="L5" s="361"/>
      <c r="M5" s="361"/>
      <c r="N5" s="361"/>
      <c r="O5" s="361" t="s">
        <v>98</v>
      </c>
      <c r="P5" s="361"/>
      <c r="R5" s="438" t="s">
        <v>1191</v>
      </c>
      <c r="S5" s="438"/>
      <c r="T5" s="438"/>
      <c r="U5" s="438"/>
      <c r="V5" s="438"/>
      <c r="W5" s="438"/>
      <c r="X5" s="438"/>
      <c r="Y5" s="89"/>
    </row>
    <row r="6" spans="1:25" ht="22.5" customHeight="1" thickTop="1" x14ac:dyDescent="0.15">
      <c r="B6" s="361" t="s">
        <v>725</v>
      </c>
      <c r="C6" s="361"/>
      <c r="D6" s="361"/>
      <c r="E6" s="361"/>
      <c r="F6" s="380"/>
      <c r="G6" s="380"/>
      <c r="H6" s="380"/>
      <c r="I6" s="380"/>
      <c r="J6" s="380"/>
      <c r="K6" s="380"/>
      <c r="L6" s="380"/>
      <c r="M6" s="380"/>
      <c r="N6" s="380"/>
      <c r="O6" s="361" t="s">
        <v>726</v>
      </c>
      <c r="P6" s="361"/>
      <c r="R6" s="439" t="s">
        <v>1192</v>
      </c>
      <c r="S6" s="439"/>
      <c r="T6" s="439"/>
      <c r="U6" s="439"/>
      <c r="V6" s="439"/>
      <c r="W6" s="439"/>
      <c r="X6" s="439"/>
      <c r="Y6" s="89"/>
    </row>
    <row r="7" spans="1:25" ht="22.5" customHeight="1" x14ac:dyDescent="0.15">
      <c r="B7" s="362" t="s">
        <v>92</v>
      </c>
      <c r="C7" s="363"/>
      <c r="D7" s="363"/>
      <c r="E7" s="364"/>
      <c r="F7" s="370" t="s">
        <v>1205</v>
      </c>
      <c r="G7" s="371"/>
      <c r="H7" s="371"/>
      <c r="I7" s="371"/>
      <c r="J7" s="371"/>
      <c r="K7" s="371"/>
      <c r="L7" s="371"/>
      <c r="M7" s="371"/>
      <c r="N7" s="372"/>
      <c r="O7" s="362" t="s">
        <v>1131</v>
      </c>
      <c r="P7" s="364"/>
      <c r="R7" s="439"/>
      <c r="S7" s="439"/>
      <c r="T7" s="439"/>
      <c r="U7" s="439"/>
      <c r="V7" s="439"/>
      <c r="W7" s="439"/>
      <c r="X7" s="439"/>
      <c r="Y7" s="89"/>
    </row>
    <row r="8" spans="1:25" ht="22.5" customHeight="1" x14ac:dyDescent="0.15">
      <c r="B8" s="365"/>
      <c r="C8" s="366"/>
      <c r="D8" s="366"/>
      <c r="E8" s="367"/>
      <c r="F8" s="380"/>
      <c r="G8" s="370"/>
      <c r="H8" s="267" t="s">
        <v>126</v>
      </c>
      <c r="I8" s="372"/>
      <c r="J8" s="370"/>
      <c r="K8" s="267" t="s">
        <v>33</v>
      </c>
      <c r="L8" s="372"/>
      <c r="M8" s="370"/>
      <c r="N8" s="268" t="s">
        <v>124</v>
      </c>
      <c r="O8" s="365"/>
      <c r="P8" s="367"/>
      <c r="R8" s="439"/>
      <c r="S8" s="439"/>
      <c r="T8" s="439"/>
      <c r="U8" s="439"/>
      <c r="V8" s="439"/>
      <c r="W8" s="439"/>
      <c r="X8" s="439"/>
      <c r="Y8" s="89"/>
    </row>
    <row r="9" spans="1:25" ht="22.5" customHeight="1" x14ac:dyDescent="0.15">
      <c r="B9" s="361" t="s">
        <v>1111</v>
      </c>
      <c r="C9" s="361"/>
      <c r="D9" s="361"/>
      <c r="E9" s="361"/>
      <c r="F9" s="424"/>
      <c r="G9" s="424"/>
      <c r="H9" s="424"/>
      <c r="I9" s="424"/>
      <c r="J9" s="424"/>
      <c r="K9" s="424"/>
      <c r="L9" s="424"/>
      <c r="M9" s="424"/>
      <c r="N9" s="424"/>
      <c r="O9" s="361" t="s">
        <v>1132</v>
      </c>
      <c r="P9" s="361"/>
      <c r="R9" s="440" t="s">
        <v>1190</v>
      </c>
      <c r="S9" s="440"/>
      <c r="T9" s="440"/>
      <c r="U9" s="440"/>
      <c r="V9" s="440"/>
      <c r="W9" s="440"/>
      <c r="X9" s="440"/>
      <c r="Y9" s="89"/>
    </row>
    <row r="10" spans="1:25" s="263" customFormat="1" ht="28.5" customHeight="1" x14ac:dyDescent="0.4">
      <c r="A10" s="263" t="s">
        <v>1129</v>
      </c>
      <c r="G10" s="278"/>
      <c r="H10" s="279"/>
      <c r="I10" s="279"/>
      <c r="J10" s="279"/>
      <c r="K10" s="279"/>
    </row>
    <row r="11" spans="1:25" ht="18.75" x14ac:dyDescent="0.15">
      <c r="B11" s="89" t="s">
        <v>692</v>
      </c>
      <c r="G11" s="94"/>
      <c r="H11" s="97"/>
      <c r="I11" s="97"/>
      <c r="J11" s="97"/>
      <c r="K11" s="97"/>
      <c r="Y11" s="89"/>
    </row>
    <row r="12" spans="1:25" ht="18.75" x14ac:dyDescent="0.15">
      <c r="B12" s="91" t="s">
        <v>36</v>
      </c>
      <c r="G12" s="94"/>
      <c r="H12" s="97"/>
      <c r="I12" s="97"/>
      <c r="J12" s="97"/>
      <c r="K12" s="97"/>
      <c r="Y12" s="89"/>
    </row>
    <row r="13" spans="1:25" ht="18.75" x14ac:dyDescent="0.15">
      <c r="B13" s="362" t="s">
        <v>0</v>
      </c>
      <c r="C13" s="363"/>
      <c r="D13" s="364"/>
      <c r="E13" s="362" t="s">
        <v>727</v>
      </c>
      <c r="F13" s="363"/>
      <c r="G13" s="363"/>
      <c r="H13" s="363"/>
      <c r="I13" s="363"/>
      <c r="J13" s="363"/>
      <c r="K13" s="363"/>
      <c r="L13" s="363"/>
      <c r="M13" s="363"/>
      <c r="N13" s="364"/>
      <c r="O13" s="368" t="s">
        <v>1128</v>
      </c>
      <c r="P13" s="368"/>
      <c r="Q13" s="368"/>
      <c r="R13" s="368"/>
      <c r="S13" s="368"/>
      <c r="T13" s="368"/>
      <c r="U13" s="368"/>
      <c r="V13" s="368"/>
      <c r="W13" s="368"/>
      <c r="X13" s="368"/>
      <c r="Y13" s="89"/>
    </row>
    <row r="14" spans="1:25" ht="18.75" x14ac:dyDescent="0.15">
      <c r="B14" s="365"/>
      <c r="C14" s="366"/>
      <c r="D14" s="367"/>
      <c r="E14" s="365"/>
      <c r="F14" s="366"/>
      <c r="G14" s="366"/>
      <c r="H14" s="366"/>
      <c r="I14" s="366"/>
      <c r="J14" s="366"/>
      <c r="K14" s="366"/>
      <c r="L14" s="366"/>
      <c r="M14" s="366"/>
      <c r="N14" s="367"/>
      <c r="O14" s="344" t="s">
        <v>1127</v>
      </c>
      <c r="P14" s="345"/>
      <c r="Q14" s="345"/>
      <c r="R14" s="345"/>
      <c r="S14" s="345"/>
      <c r="T14" s="345"/>
      <c r="U14" s="345"/>
      <c r="V14" s="345"/>
      <c r="W14" s="346"/>
      <c r="X14" s="243" t="s">
        <v>728</v>
      </c>
      <c r="Y14" s="89"/>
    </row>
    <row r="15" spans="1:25" ht="18.75" x14ac:dyDescent="0.15">
      <c r="B15" s="361" t="s">
        <v>6</v>
      </c>
      <c r="C15" s="361"/>
      <c r="D15" s="361"/>
      <c r="E15" s="423"/>
      <c r="F15" s="423"/>
      <c r="G15" s="423"/>
      <c r="H15" s="423"/>
      <c r="I15" s="423"/>
      <c r="J15" s="423"/>
      <c r="K15" s="423"/>
      <c r="L15" s="423"/>
      <c r="M15" s="423"/>
      <c r="N15" s="423"/>
      <c r="O15" s="423"/>
      <c r="P15" s="423"/>
      <c r="Q15" s="423"/>
      <c r="R15" s="423"/>
      <c r="S15" s="423"/>
      <c r="T15" s="423"/>
      <c r="U15" s="423"/>
      <c r="V15" s="423"/>
      <c r="W15" s="423"/>
      <c r="X15" s="423"/>
      <c r="Y15" s="89"/>
    </row>
    <row r="16" spans="1:25" ht="18.75" x14ac:dyDescent="0.15">
      <c r="B16" s="344" t="s">
        <v>729</v>
      </c>
      <c r="C16" s="345"/>
      <c r="D16" s="346"/>
      <c r="E16" s="423"/>
      <c r="F16" s="423"/>
      <c r="G16" s="423"/>
      <c r="H16" s="423"/>
      <c r="I16" s="423"/>
      <c r="J16" s="423"/>
      <c r="K16" s="423"/>
      <c r="L16" s="423"/>
      <c r="M16" s="423"/>
      <c r="N16" s="423"/>
      <c r="O16" s="432"/>
      <c r="P16" s="317"/>
      <c r="Q16" s="317"/>
      <c r="R16" s="317"/>
      <c r="S16" s="317"/>
      <c r="T16" s="317"/>
      <c r="U16" s="317"/>
      <c r="V16" s="317"/>
      <c r="W16" s="317"/>
      <c r="X16" s="433"/>
      <c r="Y16" s="89"/>
    </row>
    <row r="17" spans="2:25" ht="18.75" x14ac:dyDescent="0.15">
      <c r="B17" s="361" t="s">
        <v>1125</v>
      </c>
      <c r="C17" s="361"/>
      <c r="D17" s="361"/>
      <c r="E17" s="423"/>
      <c r="F17" s="423"/>
      <c r="G17" s="423"/>
      <c r="H17" s="423"/>
      <c r="I17" s="423"/>
      <c r="J17" s="423"/>
      <c r="K17" s="423"/>
      <c r="L17" s="423"/>
      <c r="M17" s="423"/>
      <c r="N17" s="423"/>
      <c r="O17" s="423"/>
      <c r="P17" s="423"/>
      <c r="Q17" s="423"/>
      <c r="R17" s="423"/>
      <c r="S17" s="423"/>
      <c r="T17" s="423"/>
      <c r="U17" s="423"/>
      <c r="V17" s="423"/>
      <c r="W17" s="423"/>
      <c r="X17" s="423"/>
      <c r="Y17" s="89"/>
    </row>
    <row r="18" spans="2:25" ht="18.75" x14ac:dyDescent="0.15">
      <c r="B18" s="347" t="s">
        <v>1123</v>
      </c>
      <c r="C18" s="348"/>
      <c r="D18" s="349"/>
      <c r="E18" s="425"/>
      <c r="F18" s="423"/>
      <c r="G18" s="423"/>
      <c r="H18" s="423"/>
      <c r="I18" s="423"/>
      <c r="J18" s="423"/>
      <c r="K18" s="423"/>
      <c r="L18" s="423"/>
      <c r="M18" s="423"/>
      <c r="N18" s="423"/>
      <c r="O18" s="425"/>
      <c r="P18" s="423"/>
      <c r="Q18" s="423"/>
      <c r="R18" s="423"/>
      <c r="S18" s="423"/>
      <c r="T18" s="423"/>
      <c r="U18" s="423"/>
      <c r="V18" s="423"/>
      <c r="W18" s="423"/>
      <c r="X18" s="423"/>
      <c r="Y18" s="89"/>
    </row>
    <row r="19" spans="2:25" ht="18.75" x14ac:dyDescent="0.15">
      <c r="B19" s="112"/>
      <c r="G19" s="94"/>
      <c r="H19" s="97"/>
      <c r="I19" s="97"/>
      <c r="J19" s="97"/>
      <c r="K19" s="97"/>
      <c r="Y19" s="89"/>
    </row>
    <row r="20" spans="2:25" ht="18.75" x14ac:dyDescent="0.15">
      <c r="B20" s="91" t="s">
        <v>37</v>
      </c>
      <c r="G20" s="94"/>
      <c r="H20" s="97"/>
      <c r="I20" s="97"/>
      <c r="J20" s="97"/>
      <c r="K20" s="97"/>
      <c r="Y20" s="89"/>
    </row>
    <row r="21" spans="2:25" ht="18.75" x14ac:dyDescent="0.15">
      <c r="B21" s="362" t="s">
        <v>0</v>
      </c>
      <c r="C21" s="363"/>
      <c r="D21" s="364"/>
      <c r="E21" s="368" t="s">
        <v>1120</v>
      </c>
      <c r="F21" s="368"/>
      <c r="G21" s="368"/>
      <c r="H21" s="368"/>
      <c r="I21" s="368"/>
      <c r="J21" s="368"/>
      <c r="K21" s="368"/>
      <c r="L21" s="368"/>
      <c r="M21" s="368"/>
      <c r="N21" s="368"/>
      <c r="O21" s="344" t="s">
        <v>1121</v>
      </c>
      <c r="P21" s="345"/>
      <c r="Q21" s="345"/>
      <c r="R21" s="345"/>
      <c r="S21" s="345"/>
      <c r="T21" s="345"/>
      <c r="U21" s="345"/>
      <c r="V21" s="345"/>
      <c r="W21" s="345"/>
      <c r="X21" s="346"/>
      <c r="Y21" s="89"/>
    </row>
    <row r="22" spans="2:25" ht="18.75" x14ac:dyDescent="0.15">
      <c r="B22" s="365"/>
      <c r="C22" s="366"/>
      <c r="D22" s="367"/>
      <c r="E22" s="344" t="s">
        <v>1118</v>
      </c>
      <c r="F22" s="345"/>
      <c r="G22" s="345"/>
      <c r="H22" s="345"/>
      <c r="I22" s="345"/>
      <c r="J22" s="345"/>
      <c r="K22" s="345"/>
      <c r="L22" s="345"/>
      <c r="M22" s="346"/>
      <c r="N22" s="243" t="s">
        <v>728</v>
      </c>
      <c r="O22" s="344" t="s">
        <v>1118</v>
      </c>
      <c r="P22" s="345"/>
      <c r="Q22" s="345"/>
      <c r="R22" s="345"/>
      <c r="S22" s="345"/>
      <c r="T22" s="345"/>
      <c r="U22" s="345"/>
      <c r="V22" s="345"/>
      <c r="W22" s="346"/>
      <c r="X22" s="243" t="s">
        <v>728</v>
      </c>
      <c r="Y22" s="89"/>
    </row>
    <row r="23" spans="2:25" ht="18.75" x14ac:dyDescent="0.15">
      <c r="B23" s="361" t="s">
        <v>6</v>
      </c>
      <c r="C23" s="361"/>
      <c r="D23" s="361"/>
      <c r="E23" s="423"/>
      <c r="F23" s="423"/>
      <c r="G23" s="423"/>
      <c r="H23" s="423"/>
      <c r="I23" s="423"/>
      <c r="J23" s="423"/>
      <c r="K23" s="423"/>
      <c r="L23" s="423"/>
      <c r="M23" s="423"/>
      <c r="N23" s="423"/>
      <c r="O23" s="423"/>
      <c r="P23" s="423"/>
      <c r="Q23" s="423"/>
      <c r="R23" s="423"/>
      <c r="S23" s="423"/>
      <c r="T23" s="423"/>
      <c r="U23" s="423"/>
      <c r="V23" s="423"/>
      <c r="W23" s="423"/>
      <c r="X23" s="423"/>
      <c r="Y23" s="89"/>
    </row>
    <row r="24" spans="2:25" ht="18.75" x14ac:dyDescent="0.15">
      <c r="B24" s="344" t="s">
        <v>719</v>
      </c>
      <c r="C24" s="345"/>
      <c r="D24" s="346"/>
      <c r="E24" s="423"/>
      <c r="F24" s="423"/>
      <c r="G24" s="423"/>
      <c r="H24" s="423"/>
      <c r="I24" s="423"/>
      <c r="J24" s="423"/>
      <c r="K24" s="423"/>
      <c r="L24" s="423"/>
      <c r="M24" s="423"/>
      <c r="N24" s="423"/>
      <c r="O24" s="432"/>
      <c r="P24" s="317"/>
      <c r="Q24" s="317"/>
      <c r="R24" s="317"/>
      <c r="S24" s="317"/>
      <c r="T24" s="317"/>
      <c r="U24" s="317"/>
      <c r="V24" s="317"/>
      <c r="W24" s="317"/>
      <c r="X24" s="433"/>
      <c r="Y24" s="89"/>
    </row>
    <row r="25" spans="2:25" ht="18.75" x14ac:dyDescent="0.15">
      <c r="B25" s="361" t="s">
        <v>1125</v>
      </c>
      <c r="C25" s="361"/>
      <c r="D25" s="361"/>
      <c r="E25" s="423"/>
      <c r="F25" s="423"/>
      <c r="G25" s="423"/>
      <c r="H25" s="423"/>
      <c r="I25" s="423"/>
      <c r="J25" s="423"/>
      <c r="K25" s="423"/>
      <c r="L25" s="423"/>
      <c r="M25" s="423"/>
      <c r="N25" s="423"/>
      <c r="O25" s="423"/>
      <c r="P25" s="423"/>
      <c r="Q25" s="423"/>
      <c r="R25" s="423"/>
      <c r="S25" s="423"/>
      <c r="T25" s="423"/>
      <c r="U25" s="423"/>
      <c r="V25" s="423"/>
      <c r="W25" s="423"/>
      <c r="X25" s="423"/>
      <c r="Y25" s="89"/>
    </row>
    <row r="26" spans="2:25" ht="18.75" x14ac:dyDescent="0.15">
      <c r="B26" s="347" t="s">
        <v>1123</v>
      </c>
      <c r="C26" s="348"/>
      <c r="D26" s="349"/>
      <c r="E26" s="425"/>
      <c r="F26" s="423"/>
      <c r="G26" s="423"/>
      <c r="H26" s="423"/>
      <c r="I26" s="423"/>
      <c r="J26" s="423"/>
      <c r="K26" s="423"/>
      <c r="L26" s="423"/>
      <c r="M26" s="423"/>
      <c r="N26" s="423"/>
      <c r="O26" s="425"/>
      <c r="P26" s="423"/>
      <c r="Q26" s="423"/>
      <c r="R26" s="423"/>
      <c r="S26" s="423"/>
      <c r="T26" s="423"/>
      <c r="U26" s="423"/>
      <c r="V26" s="423"/>
      <c r="W26" s="423"/>
      <c r="X26" s="423"/>
      <c r="Y26" s="89"/>
    </row>
    <row r="27" spans="2:25" ht="18.75" x14ac:dyDescent="0.15">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89"/>
    </row>
    <row r="28" spans="2:25" ht="18.75" x14ac:dyDescent="0.15">
      <c r="B28" s="89" t="s">
        <v>693</v>
      </c>
      <c r="G28" s="94"/>
      <c r="H28" s="97"/>
      <c r="I28" s="97"/>
      <c r="J28" s="97"/>
      <c r="K28" s="97"/>
      <c r="Y28" s="89"/>
    </row>
    <row r="29" spans="2:25" ht="18.75" x14ac:dyDescent="0.15">
      <c r="B29" s="91" t="s">
        <v>36</v>
      </c>
      <c r="G29" s="94"/>
      <c r="H29" s="97"/>
      <c r="I29" s="97"/>
      <c r="J29" s="97"/>
      <c r="K29" s="97"/>
      <c r="Y29" s="89"/>
    </row>
    <row r="30" spans="2:25" ht="18.75" x14ac:dyDescent="0.15">
      <c r="B30" s="362" t="s">
        <v>0</v>
      </c>
      <c r="C30" s="363"/>
      <c r="D30" s="364"/>
      <c r="E30" s="362" t="s">
        <v>730</v>
      </c>
      <c r="F30" s="363"/>
      <c r="G30" s="363"/>
      <c r="H30" s="363"/>
      <c r="I30" s="363"/>
      <c r="J30" s="363"/>
      <c r="K30" s="363"/>
      <c r="L30" s="363"/>
      <c r="M30" s="363"/>
      <c r="N30" s="364"/>
      <c r="O30" s="368" t="s">
        <v>1116</v>
      </c>
      <c r="P30" s="368"/>
      <c r="Q30" s="368"/>
      <c r="R30" s="368"/>
      <c r="S30" s="368"/>
      <c r="T30" s="368"/>
      <c r="U30" s="368"/>
      <c r="V30" s="368"/>
      <c r="W30" s="368"/>
      <c r="X30" s="368"/>
      <c r="Y30" s="89"/>
    </row>
    <row r="31" spans="2:25" ht="18.75" x14ac:dyDescent="0.15">
      <c r="B31" s="365"/>
      <c r="C31" s="366"/>
      <c r="D31" s="367"/>
      <c r="E31" s="365"/>
      <c r="F31" s="366"/>
      <c r="G31" s="366"/>
      <c r="H31" s="366"/>
      <c r="I31" s="366"/>
      <c r="J31" s="366"/>
      <c r="K31" s="366"/>
      <c r="L31" s="366"/>
      <c r="M31" s="366"/>
      <c r="N31" s="367"/>
      <c r="O31" s="344" t="s">
        <v>1115</v>
      </c>
      <c r="P31" s="345"/>
      <c r="Q31" s="345"/>
      <c r="R31" s="345"/>
      <c r="S31" s="345"/>
      <c r="T31" s="345"/>
      <c r="U31" s="345"/>
      <c r="V31" s="345"/>
      <c r="W31" s="346"/>
      <c r="X31" s="243" t="s">
        <v>728</v>
      </c>
      <c r="Y31" s="89"/>
    </row>
    <row r="32" spans="2:25" ht="18.75" x14ac:dyDescent="0.15">
      <c r="B32" s="361" t="s">
        <v>6</v>
      </c>
      <c r="C32" s="361"/>
      <c r="D32" s="361"/>
      <c r="E32" s="423"/>
      <c r="F32" s="423"/>
      <c r="G32" s="423"/>
      <c r="H32" s="423"/>
      <c r="I32" s="423"/>
      <c r="J32" s="423"/>
      <c r="K32" s="423"/>
      <c r="L32" s="423"/>
      <c r="M32" s="423"/>
      <c r="N32" s="423"/>
      <c r="O32" s="423"/>
      <c r="P32" s="423"/>
      <c r="Q32" s="423"/>
      <c r="R32" s="423"/>
      <c r="S32" s="423"/>
      <c r="T32" s="423"/>
      <c r="U32" s="423"/>
      <c r="V32" s="423"/>
      <c r="W32" s="423"/>
      <c r="X32" s="423"/>
      <c r="Y32" s="89"/>
    </row>
    <row r="33" spans="2:25" ht="18.75" x14ac:dyDescent="0.15">
      <c r="B33" s="344" t="s">
        <v>722</v>
      </c>
      <c r="C33" s="345"/>
      <c r="D33" s="346"/>
      <c r="E33" s="423"/>
      <c r="F33" s="423"/>
      <c r="G33" s="423"/>
      <c r="H33" s="423"/>
      <c r="I33" s="423"/>
      <c r="J33" s="423"/>
      <c r="K33" s="423"/>
      <c r="L33" s="423"/>
      <c r="M33" s="423"/>
      <c r="N33" s="423"/>
      <c r="O33" s="432"/>
      <c r="P33" s="317"/>
      <c r="Q33" s="317"/>
      <c r="R33" s="317"/>
      <c r="S33" s="317"/>
      <c r="T33" s="317"/>
      <c r="U33" s="317"/>
      <c r="V33" s="317"/>
      <c r="W33" s="317"/>
      <c r="X33" s="433"/>
      <c r="Y33" s="89"/>
    </row>
    <row r="34" spans="2:25" ht="18.75" x14ac:dyDescent="0.15">
      <c r="B34" s="361" t="s">
        <v>1125</v>
      </c>
      <c r="C34" s="361"/>
      <c r="D34" s="361"/>
      <c r="E34" s="423"/>
      <c r="F34" s="423"/>
      <c r="G34" s="423"/>
      <c r="H34" s="423"/>
      <c r="I34" s="423"/>
      <c r="J34" s="423"/>
      <c r="K34" s="423"/>
      <c r="L34" s="423"/>
      <c r="M34" s="423"/>
      <c r="N34" s="423"/>
      <c r="O34" s="423"/>
      <c r="P34" s="423"/>
      <c r="Q34" s="423"/>
      <c r="R34" s="423"/>
      <c r="S34" s="423"/>
      <c r="T34" s="423"/>
      <c r="U34" s="423"/>
      <c r="V34" s="423"/>
      <c r="W34" s="423"/>
      <c r="X34" s="423"/>
      <c r="Y34" s="89"/>
    </row>
    <row r="35" spans="2:25" ht="18.75" x14ac:dyDescent="0.15">
      <c r="B35" s="347" t="s">
        <v>1123</v>
      </c>
      <c r="C35" s="348"/>
      <c r="D35" s="349"/>
      <c r="E35" s="425"/>
      <c r="F35" s="423"/>
      <c r="G35" s="423"/>
      <c r="H35" s="423"/>
      <c r="I35" s="423"/>
      <c r="J35" s="423"/>
      <c r="K35" s="423"/>
      <c r="L35" s="423"/>
      <c r="M35" s="423"/>
      <c r="N35" s="423"/>
      <c r="O35" s="425"/>
      <c r="P35" s="423"/>
      <c r="Q35" s="423"/>
      <c r="R35" s="423"/>
      <c r="S35" s="423"/>
      <c r="T35" s="423"/>
      <c r="U35" s="423"/>
      <c r="V35" s="423"/>
      <c r="W35" s="423"/>
      <c r="X35" s="423"/>
      <c r="Y35" s="89"/>
    </row>
    <row r="36" spans="2:25" ht="18.75" x14ac:dyDescent="0.15">
      <c r="B36" s="113"/>
      <c r="G36" s="94"/>
      <c r="H36" s="97"/>
      <c r="I36" s="97"/>
      <c r="J36" s="97"/>
      <c r="K36" s="97"/>
      <c r="Y36" s="89"/>
    </row>
    <row r="37" spans="2:25" ht="18.75" x14ac:dyDescent="0.15">
      <c r="B37" s="91" t="s">
        <v>37</v>
      </c>
      <c r="G37" s="94"/>
      <c r="H37" s="97"/>
      <c r="I37" s="97"/>
      <c r="J37" s="97"/>
      <c r="K37" s="97"/>
      <c r="Y37" s="89"/>
    </row>
    <row r="38" spans="2:25" ht="18.75" x14ac:dyDescent="0.15">
      <c r="B38" s="362" t="s">
        <v>0</v>
      </c>
      <c r="C38" s="363"/>
      <c r="D38" s="364"/>
      <c r="E38" s="362" t="s">
        <v>731</v>
      </c>
      <c r="F38" s="363"/>
      <c r="G38" s="363"/>
      <c r="H38" s="363"/>
      <c r="I38" s="363"/>
      <c r="J38" s="363"/>
      <c r="K38" s="363"/>
      <c r="L38" s="363"/>
      <c r="M38" s="363"/>
      <c r="N38" s="364"/>
      <c r="O38" s="362" t="s">
        <v>35</v>
      </c>
      <c r="P38" s="363"/>
      <c r="Q38" s="363"/>
      <c r="R38" s="363"/>
      <c r="S38" s="363"/>
      <c r="T38" s="363"/>
      <c r="U38" s="363"/>
      <c r="V38" s="363"/>
      <c r="W38" s="363"/>
      <c r="X38" s="364"/>
      <c r="Y38" s="89"/>
    </row>
    <row r="39" spans="2:25" ht="18.75" x14ac:dyDescent="0.15">
      <c r="B39" s="361" t="s">
        <v>6</v>
      </c>
      <c r="C39" s="361"/>
      <c r="D39" s="361"/>
      <c r="E39" s="423"/>
      <c r="F39" s="423"/>
      <c r="G39" s="423"/>
      <c r="H39" s="423"/>
      <c r="I39" s="423"/>
      <c r="J39" s="423"/>
      <c r="K39" s="423"/>
      <c r="L39" s="423"/>
      <c r="M39" s="423"/>
      <c r="N39" s="423"/>
      <c r="O39" s="423"/>
      <c r="P39" s="423"/>
      <c r="Q39" s="423"/>
      <c r="R39" s="423"/>
      <c r="S39" s="423"/>
      <c r="T39" s="423"/>
      <c r="U39" s="423"/>
      <c r="V39" s="423"/>
      <c r="W39" s="423"/>
      <c r="X39" s="423"/>
      <c r="Y39" s="89"/>
    </row>
    <row r="40" spans="2:25" ht="18.75" x14ac:dyDescent="0.15">
      <c r="B40" s="344" t="s">
        <v>732</v>
      </c>
      <c r="C40" s="345"/>
      <c r="D40" s="346"/>
      <c r="E40" s="423"/>
      <c r="F40" s="423"/>
      <c r="G40" s="423"/>
      <c r="H40" s="423"/>
      <c r="I40" s="423"/>
      <c r="J40" s="423"/>
      <c r="K40" s="423"/>
      <c r="L40" s="423"/>
      <c r="M40" s="423"/>
      <c r="N40" s="423"/>
      <c r="O40" s="432"/>
      <c r="P40" s="317"/>
      <c r="Q40" s="317"/>
      <c r="R40" s="317"/>
      <c r="S40" s="317"/>
      <c r="T40" s="317"/>
      <c r="U40" s="317"/>
      <c r="V40" s="317"/>
      <c r="W40" s="317"/>
      <c r="X40" s="433"/>
      <c r="Y40" s="89"/>
    </row>
    <row r="41" spans="2:25" ht="18.75" x14ac:dyDescent="0.15">
      <c r="B41" s="361" t="s">
        <v>1125</v>
      </c>
      <c r="C41" s="361"/>
      <c r="D41" s="361"/>
      <c r="E41" s="423"/>
      <c r="F41" s="423"/>
      <c r="G41" s="423"/>
      <c r="H41" s="423"/>
      <c r="I41" s="423"/>
      <c r="J41" s="423"/>
      <c r="K41" s="423"/>
      <c r="L41" s="423"/>
      <c r="M41" s="423"/>
      <c r="N41" s="423"/>
      <c r="O41" s="423"/>
      <c r="P41" s="423"/>
      <c r="Q41" s="423"/>
      <c r="R41" s="423"/>
      <c r="S41" s="423"/>
      <c r="T41" s="423"/>
      <c r="U41" s="423"/>
      <c r="V41" s="423"/>
      <c r="W41" s="423"/>
      <c r="X41" s="423"/>
      <c r="Y41" s="89"/>
    </row>
    <row r="42" spans="2:25" ht="18.75" x14ac:dyDescent="0.15">
      <c r="B42" s="347" t="s">
        <v>1123</v>
      </c>
      <c r="C42" s="348"/>
      <c r="D42" s="349"/>
      <c r="E42" s="425"/>
      <c r="F42" s="423"/>
      <c r="G42" s="423"/>
      <c r="H42" s="423"/>
      <c r="I42" s="423"/>
      <c r="J42" s="423"/>
      <c r="K42" s="423"/>
      <c r="L42" s="423"/>
      <c r="M42" s="423"/>
      <c r="N42" s="423"/>
      <c r="O42" s="425"/>
      <c r="P42" s="423"/>
      <c r="Q42" s="423"/>
      <c r="R42" s="423"/>
      <c r="S42" s="423"/>
      <c r="T42" s="423"/>
      <c r="U42" s="423"/>
      <c r="V42" s="423"/>
      <c r="W42" s="423"/>
      <c r="X42" s="423"/>
      <c r="Y42" s="89"/>
    </row>
    <row r="43" spans="2:25" ht="18.75" x14ac:dyDescent="0.15">
      <c r="G43" s="94"/>
      <c r="H43" s="97"/>
      <c r="I43" s="97"/>
      <c r="J43" s="97"/>
      <c r="K43" s="97"/>
      <c r="Y43" s="89"/>
    </row>
    <row r="44" spans="2:25" ht="18.75" x14ac:dyDescent="0.15">
      <c r="B44" s="89" t="s">
        <v>694</v>
      </c>
      <c r="G44" s="94"/>
      <c r="H44" s="97"/>
      <c r="I44" s="97"/>
      <c r="J44" s="97"/>
      <c r="K44" s="97"/>
      <c r="Y44" s="89"/>
    </row>
    <row r="45" spans="2:25" ht="18.75" x14ac:dyDescent="0.15">
      <c r="B45" s="91" t="s">
        <v>38</v>
      </c>
      <c r="G45" s="94"/>
      <c r="H45" s="97"/>
      <c r="I45" s="97"/>
      <c r="J45" s="97"/>
      <c r="K45" s="97"/>
      <c r="Y45" s="89"/>
    </row>
    <row r="46" spans="2:25" ht="18.75" x14ac:dyDescent="0.15">
      <c r="B46" s="361" t="s">
        <v>0</v>
      </c>
      <c r="C46" s="361"/>
      <c r="D46" s="361"/>
      <c r="E46" s="361" t="s">
        <v>733</v>
      </c>
      <c r="F46" s="361"/>
      <c r="G46" s="361"/>
      <c r="H46" s="361"/>
      <c r="I46" s="361"/>
      <c r="J46" s="361"/>
      <c r="K46" s="361"/>
      <c r="L46" s="361"/>
      <c r="M46" s="361"/>
      <c r="N46" s="361"/>
      <c r="O46" s="361" t="s">
        <v>34</v>
      </c>
      <c r="P46" s="361"/>
      <c r="Q46" s="361"/>
      <c r="R46" s="361"/>
      <c r="S46" s="361"/>
      <c r="T46" s="361"/>
      <c r="U46" s="361"/>
      <c r="V46" s="361"/>
      <c r="W46" s="361"/>
      <c r="X46" s="361"/>
      <c r="Y46" s="89"/>
    </row>
    <row r="47" spans="2:25" ht="18.75" x14ac:dyDescent="0.15">
      <c r="B47" s="361" t="s">
        <v>6</v>
      </c>
      <c r="C47" s="361"/>
      <c r="D47" s="361"/>
      <c r="E47" s="423"/>
      <c r="F47" s="423"/>
      <c r="G47" s="423"/>
      <c r="H47" s="423"/>
      <c r="I47" s="423"/>
      <c r="J47" s="423"/>
      <c r="K47" s="423"/>
      <c r="L47" s="423"/>
      <c r="M47" s="423"/>
      <c r="N47" s="423"/>
      <c r="O47" s="423"/>
      <c r="P47" s="423"/>
      <c r="Q47" s="423"/>
      <c r="R47" s="423"/>
      <c r="S47" s="423"/>
      <c r="T47" s="423"/>
      <c r="U47" s="423"/>
      <c r="V47" s="423"/>
      <c r="W47" s="423"/>
      <c r="X47" s="423"/>
      <c r="Y47" s="89"/>
    </row>
    <row r="48" spans="2:25" ht="18.75" x14ac:dyDescent="0.15">
      <c r="B48" s="344" t="s">
        <v>732</v>
      </c>
      <c r="C48" s="345"/>
      <c r="D48" s="346"/>
      <c r="E48" s="423"/>
      <c r="F48" s="423"/>
      <c r="G48" s="423"/>
      <c r="H48" s="423"/>
      <c r="I48" s="423"/>
      <c r="J48" s="423"/>
      <c r="K48" s="423"/>
      <c r="L48" s="423"/>
      <c r="M48" s="423"/>
      <c r="N48" s="423"/>
      <c r="O48" s="432"/>
      <c r="P48" s="317"/>
      <c r="Q48" s="317"/>
      <c r="R48" s="317"/>
      <c r="S48" s="317"/>
      <c r="T48" s="317"/>
      <c r="U48" s="317"/>
      <c r="V48" s="317"/>
      <c r="W48" s="317"/>
      <c r="X48" s="433"/>
      <c r="Y48" s="89"/>
    </row>
    <row r="49" spans="2:25" ht="18.75" x14ac:dyDescent="0.15">
      <c r="B49" s="361" t="s">
        <v>1125</v>
      </c>
      <c r="C49" s="361"/>
      <c r="D49" s="361"/>
      <c r="E49" s="423"/>
      <c r="F49" s="423"/>
      <c r="G49" s="423"/>
      <c r="H49" s="423"/>
      <c r="I49" s="423"/>
      <c r="J49" s="423"/>
      <c r="K49" s="423"/>
      <c r="L49" s="423"/>
      <c r="M49" s="423"/>
      <c r="N49" s="423"/>
      <c r="O49" s="423"/>
      <c r="P49" s="423"/>
      <c r="Q49" s="423"/>
      <c r="R49" s="423"/>
      <c r="S49" s="423"/>
      <c r="T49" s="423"/>
      <c r="U49" s="423"/>
      <c r="V49" s="423"/>
      <c r="W49" s="423"/>
      <c r="X49" s="423"/>
      <c r="Y49" s="89"/>
    </row>
    <row r="50" spans="2:25" ht="18.75" x14ac:dyDescent="0.15">
      <c r="B50" s="347" t="s">
        <v>1123</v>
      </c>
      <c r="C50" s="348"/>
      <c r="D50" s="349"/>
      <c r="E50" s="425"/>
      <c r="F50" s="423"/>
      <c r="G50" s="423"/>
      <c r="H50" s="423"/>
      <c r="I50" s="423"/>
      <c r="J50" s="423"/>
      <c r="K50" s="423"/>
      <c r="L50" s="423"/>
      <c r="M50" s="423"/>
      <c r="N50" s="423"/>
      <c r="O50" s="425"/>
      <c r="P50" s="423"/>
      <c r="Q50" s="423"/>
      <c r="R50" s="423"/>
      <c r="S50" s="423"/>
      <c r="T50" s="423"/>
      <c r="U50" s="423"/>
      <c r="V50" s="423"/>
      <c r="W50" s="423"/>
      <c r="X50" s="423"/>
      <c r="Y50" s="89"/>
    </row>
    <row r="51" spans="2:25" ht="18.75" x14ac:dyDescent="0.15">
      <c r="G51" s="94"/>
      <c r="H51" s="97"/>
      <c r="I51" s="97"/>
      <c r="J51" s="97"/>
      <c r="K51" s="97"/>
      <c r="Y51" s="89"/>
    </row>
    <row r="52" spans="2:25" ht="18.75" x14ac:dyDescent="0.15">
      <c r="B52" s="91" t="s">
        <v>39</v>
      </c>
      <c r="G52" s="94"/>
      <c r="H52" s="97"/>
      <c r="I52" s="97"/>
      <c r="J52" s="97"/>
      <c r="K52" s="97"/>
      <c r="Y52" s="89"/>
    </row>
    <row r="53" spans="2:25" ht="18.75" x14ac:dyDescent="0.15">
      <c r="B53" s="361" t="s">
        <v>0</v>
      </c>
      <c r="C53" s="361"/>
      <c r="D53" s="361"/>
      <c r="E53" s="361" t="s">
        <v>731</v>
      </c>
      <c r="F53" s="361"/>
      <c r="G53" s="361"/>
      <c r="H53" s="361"/>
      <c r="I53" s="361"/>
      <c r="J53" s="361"/>
      <c r="K53" s="361"/>
      <c r="L53" s="361"/>
      <c r="M53" s="361"/>
      <c r="N53" s="361"/>
      <c r="O53" s="361" t="s">
        <v>1091</v>
      </c>
      <c r="P53" s="361"/>
      <c r="Q53" s="361"/>
      <c r="R53" s="361"/>
      <c r="S53" s="361"/>
      <c r="T53" s="361"/>
      <c r="U53" s="361"/>
      <c r="V53" s="361"/>
      <c r="W53" s="361"/>
      <c r="X53" s="361"/>
      <c r="Y53" s="89"/>
    </row>
    <row r="54" spans="2:25" ht="18.75" x14ac:dyDescent="0.15">
      <c r="B54" s="361" t="s">
        <v>6</v>
      </c>
      <c r="C54" s="361"/>
      <c r="D54" s="361"/>
      <c r="E54" s="423"/>
      <c r="F54" s="423"/>
      <c r="G54" s="423"/>
      <c r="H54" s="423"/>
      <c r="I54" s="423"/>
      <c r="J54" s="423"/>
      <c r="K54" s="423"/>
      <c r="L54" s="423"/>
      <c r="M54" s="423"/>
      <c r="N54" s="423"/>
      <c r="O54" s="423"/>
      <c r="P54" s="423"/>
      <c r="Q54" s="423"/>
      <c r="R54" s="423"/>
      <c r="S54" s="423"/>
      <c r="T54" s="423"/>
      <c r="U54" s="423"/>
      <c r="V54" s="423"/>
      <c r="W54" s="423"/>
      <c r="X54" s="423"/>
      <c r="Y54" s="89"/>
    </row>
    <row r="55" spans="2:25" ht="18.75" x14ac:dyDescent="0.15">
      <c r="B55" s="344" t="s">
        <v>732</v>
      </c>
      <c r="C55" s="345"/>
      <c r="D55" s="346"/>
      <c r="E55" s="423"/>
      <c r="F55" s="423"/>
      <c r="G55" s="423"/>
      <c r="H55" s="423"/>
      <c r="I55" s="423"/>
      <c r="J55" s="423"/>
      <c r="K55" s="423"/>
      <c r="L55" s="423"/>
      <c r="M55" s="423"/>
      <c r="N55" s="423"/>
      <c r="O55" s="432"/>
      <c r="P55" s="317"/>
      <c r="Q55" s="317"/>
      <c r="R55" s="317"/>
      <c r="S55" s="317"/>
      <c r="T55" s="317"/>
      <c r="U55" s="317"/>
      <c r="V55" s="317"/>
      <c r="W55" s="317"/>
      <c r="X55" s="433"/>
      <c r="Y55" s="89"/>
    </row>
    <row r="56" spans="2:25" ht="18.75" x14ac:dyDescent="0.15">
      <c r="B56" s="361" t="s">
        <v>1125</v>
      </c>
      <c r="C56" s="361"/>
      <c r="D56" s="361"/>
      <c r="E56" s="423"/>
      <c r="F56" s="423"/>
      <c r="G56" s="423"/>
      <c r="H56" s="423"/>
      <c r="I56" s="423"/>
      <c r="J56" s="423"/>
      <c r="K56" s="423"/>
      <c r="L56" s="423"/>
      <c r="M56" s="423"/>
      <c r="N56" s="423"/>
      <c r="O56" s="423"/>
      <c r="P56" s="423"/>
      <c r="Q56" s="423"/>
      <c r="R56" s="423"/>
      <c r="S56" s="423"/>
      <c r="T56" s="423"/>
      <c r="U56" s="423"/>
      <c r="V56" s="423"/>
      <c r="W56" s="423"/>
      <c r="X56" s="423"/>
      <c r="Y56" s="89"/>
    </row>
    <row r="57" spans="2:25" ht="18.75" x14ac:dyDescent="0.15">
      <c r="B57" s="347" t="s">
        <v>1123</v>
      </c>
      <c r="C57" s="348"/>
      <c r="D57" s="349"/>
      <c r="E57" s="425"/>
      <c r="F57" s="423"/>
      <c r="G57" s="423"/>
      <c r="H57" s="423"/>
      <c r="I57" s="423"/>
      <c r="J57" s="423"/>
      <c r="K57" s="423"/>
      <c r="L57" s="423"/>
      <c r="M57" s="423"/>
      <c r="N57" s="423"/>
      <c r="O57" s="434"/>
      <c r="P57" s="435"/>
      <c r="Q57" s="435"/>
      <c r="R57" s="435"/>
      <c r="S57" s="435"/>
      <c r="T57" s="435"/>
      <c r="U57" s="435"/>
      <c r="V57" s="435"/>
      <c r="W57" s="435"/>
      <c r="X57" s="436"/>
      <c r="Y57" s="89"/>
    </row>
    <row r="58" spans="2:25" ht="18.75" x14ac:dyDescent="0.15">
      <c r="G58" s="94"/>
      <c r="H58" s="97"/>
      <c r="I58" s="97"/>
      <c r="J58" s="97"/>
      <c r="K58" s="97"/>
      <c r="Y58" s="89"/>
    </row>
    <row r="59" spans="2:25" ht="18.75" x14ac:dyDescent="0.15">
      <c r="B59" s="89" t="s">
        <v>695</v>
      </c>
      <c r="G59" s="94"/>
      <c r="H59" s="97"/>
      <c r="I59" s="97"/>
      <c r="J59" s="97"/>
      <c r="K59" s="97"/>
      <c r="Y59" s="89"/>
    </row>
    <row r="60" spans="2:25" ht="18.75" x14ac:dyDescent="0.15">
      <c r="B60" s="91" t="s">
        <v>38</v>
      </c>
      <c r="G60" s="94"/>
      <c r="H60" s="97"/>
      <c r="I60" s="97"/>
      <c r="J60" s="97"/>
      <c r="K60" s="97"/>
      <c r="Y60" s="89"/>
    </row>
    <row r="61" spans="2:25" ht="18.75" x14ac:dyDescent="0.15">
      <c r="B61" s="361" t="s">
        <v>0</v>
      </c>
      <c r="C61" s="361"/>
      <c r="D61" s="361"/>
      <c r="E61" s="361" t="s">
        <v>734</v>
      </c>
      <c r="F61" s="361"/>
      <c r="G61" s="361"/>
      <c r="H61" s="361"/>
      <c r="I61" s="361"/>
      <c r="J61" s="361"/>
      <c r="K61" s="361"/>
      <c r="L61" s="361"/>
      <c r="M61" s="361"/>
      <c r="N61" s="361"/>
      <c r="O61" s="361" t="s">
        <v>34</v>
      </c>
      <c r="P61" s="361"/>
      <c r="Q61" s="361"/>
      <c r="R61" s="361"/>
      <c r="S61" s="361"/>
      <c r="T61" s="361"/>
      <c r="U61" s="361"/>
      <c r="V61" s="361"/>
      <c r="W61" s="361"/>
      <c r="X61" s="361"/>
      <c r="Y61" s="89"/>
    </row>
    <row r="62" spans="2:25" ht="18.75" x14ac:dyDescent="0.15">
      <c r="B62" s="361" t="s">
        <v>6</v>
      </c>
      <c r="C62" s="361"/>
      <c r="D62" s="361"/>
      <c r="E62" s="423"/>
      <c r="F62" s="423"/>
      <c r="G62" s="423"/>
      <c r="H62" s="423"/>
      <c r="I62" s="423"/>
      <c r="J62" s="423"/>
      <c r="K62" s="423"/>
      <c r="L62" s="423"/>
      <c r="M62" s="423"/>
      <c r="N62" s="423"/>
      <c r="O62" s="423"/>
      <c r="P62" s="423"/>
      <c r="Q62" s="423"/>
      <c r="R62" s="423"/>
      <c r="S62" s="423"/>
      <c r="T62" s="423"/>
      <c r="U62" s="423"/>
      <c r="V62" s="423"/>
      <c r="W62" s="423"/>
      <c r="X62" s="423"/>
      <c r="Y62" s="89"/>
    </row>
    <row r="63" spans="2:25" ht="18.75" x14ac:dyDescent="0.15">
      <c r="B63" s="344" t="s">
        <v>735</v>
      </c>
      <c r="C63" s="345"/>
      <c r="D63" s="346"/>
      <c r="E63" s="423"/>
      <c r="F63" s="423"/>
      <c r="G63" s="423"/>
      <c r="H63" s="423"/>
      <c r="I63" s="423"/>
      <c r="J63" s="423"/>
      <c r="K63" s="423"/>
      <c r="L63" s="423"/>
      <c r="M63" s="423"/>
      <c r="N63" s="423"/>
      <c r="O63" s="432"/>
      <c r="P63" s="317"/>
      <c r="Q63" s="317"/>
      <c r="R63" s="317"/>
      <c r="S63" s="317"/>
      <c r="T63" s="317"/>
      <c r="U63" s="317"/>
      <c r="V63" s="317"/>
      <c r="W63" s="317"/>
      <c r="X63" s="433"/>
      <c r="Y63" s="89"/>
    </row>
    <row r="64" spans="2:25" ht="18.75" x14ac:dyDescent="0.15">
      <c r="B64" s="361" t="s">
        <v>1125</v>
      </c>
      <c r="C64" s="361"/>
      <c r="D64" s="361"/>
      <c r="E64" s="423"/>
      <c r="F64" s="423"/>
      <c r="G64" s="423"/>
      <c r="H64" s="423"/>
      <c r="I64" s="423"/>
      <c r="J64" s="423"/>
      <c r="K64" s="423"/>
      <c r="L64" s="423"/>
      <c r="M64" s="423"/>
      <c r="N64" s="423"/>
      <c r="O64" s="423"/>
      <c r="P64" s="423"/>
      <c r="Q64" s="423"/>
      <c r="R64" s="423"/>
      <c r="S64" s="423"/>
      <c r="T64" s="423"/>
      <c r="U64" s="423"/>
      <c r="V64" s="423"/>
      <c r="W64" s="423"/>
      <c r="X64" s="423"/>
      <c r="Y64" s="89"/>
    </row>
    <row r="65" spans="1:26" ht="18.75" x14ac:dyDescent="0.15">
      <c r="B65" s="347" t="s">
        <v>1123</v>
      </c>
      <c r="C65" s="348"/>
      <c r="D65" s="349"/>
      <c r="E65" s="425"/>
      <c r="F65" s="423"/>
      <c r="G65" s="423"/>
      <c r="H65" s="423"/>
      <c r="I65" s="423"/>
      <c r="J65" s="423"/>
      <c r="K65" s="423"/>
      <c r="L65" s="423"/>
      <c r="M65" s="423"/>
      <c r="N65" s="423"/>
      <c r="O65" s="425"/>
      <c r="P65" s="423"/>
      <c r="Q65" s="423"/>
      <c r="R65" s="423"/>
      <c r="S65" s="423"/>
      <c r="T65" s="423"/>
      <c r="U65" s="423"/>
      <c r="V65" s="423"/>
      <c r="W65" s="423"/>
      <c r="X65" s="423"/>
      <c r="Y65" s="89"/>
    </row>
    <row r="66" spans="1:26" ht="18.75" x14ac:dyDescent="0.15">
      <c r="G66" s="94"/>
      <c r="H66" s="97"/>
      <c r="I66" s="97"/>
      <c r="J66" s="97"/>
      <c r="K66" s="97"/>
      <c r="Y66" s="89"/>
    </row>
    <row r="67" spans="1:26" ht="18.75" x14ac:dyDescent="0.15">
      <c r="B67" s="91" t="s">
        <v>40</v>
      </c>
      <c r="G67" s="94"/>
      <c r="H67" s="97"/>
      <c r="I67" s="97"/>
      <c r="J67" s="97"/>
      <c r="K67" s="97"/>
      <c r="Y67" s="89"/>
    </row>
    <row r="68" spans="1:26" ht="18.75" x14ac:dyDescent="0.15">
      <c r="B68" s="361" t="s">
        <v>0</v>
      </c>
      <c r="C68" s="361"/>
      <c r="D68" s="361"/>
      <c r="E68" s="361" t="s">
        <v>734</v>
      </c>
      <c r="F68" s="361"/>
      <c r="G68" s="361"/>
      <c r="H68" s="361"/>
      <c r="I68" s="361"/>
      <c r="J68" s="361"/>
      <c r="K68" s="361"/>
      <c r="L68" s="361"/>
      <c r="M68" s="361"/>
      <c r="N68" s="361"/>
      <c r="O68" s="361" t="s">
        <v>34</v>
      </c>
      <c r="P68" s="361"/>
      <c r="Q68" s="361"/>
      <c r="R68" s="361"/>
      <c r="S68" s="361"/>
      <c r="T68" s="361"/>
      <c r="U68" s="361"/>
      <c r="V68" s="361"/>
      <c r="W68" s="361"/>
      <c r="X68" s="361"/>
      <c r="Y68" s="89"/>
    </row>
    <row r="69" spans="1:26" ht="18.75" x14ac:dyDescent="0.15">
      <c r="B69" s="361" t="s">
        <v>6</v>
      </c>
      <c r="C69" s="361"/>
      <c r="D69" s="361"/>
      <c r="E69" s="423"/>
      <c r="F69" s="423"/>
      <c r="G69" s="423"/>
      <c r="H69" s="423"/>
      <c r="I69" s="423"/>
      <c r="J69" s="423"/>
      <c r="K69" s="423"/>
      <c r="L69" s="423"/>
      <c r="M69" s="423"/>
      <c r="N69" s="423"/>
      <c r="O69" s="423"/>
      <c r="P69" s="423"/>
      <c r="Q69" s="423"/>
      <c r="R69" s="423"/>
      <c r="S69" s="423"/>
      <c r="T69" s="423"/>
      <c r="U69" s="423"/>
      <c r="V69" s="423"/>
      <c r="W69" s="423"/>
      <c r="X69" s="423"/>
      <c r="Y69" s="89"/>
    </row>
    <row r="70" spans="1:26" ht="18.75" x14ac:dyDescent="0.15">
      <c r="B70" s="344" t="s">
        <v>735</v>
      </c>
      <c r="C70" s="345"/>
      <c r="D70" s="346"/>
      <c r="E70" s="423"/>
      <c r="F70" s="423"/>
      <c r="G70" s="423"/>
      <c r="H70" s="423"/>
      <c r="I70" s="423"/>
      <c r="J70" s="423"/>
      <c r="K70" s="423"/>
      <c r="L70" s="423"/>
      <c r="M70" s="423"/>
      <c r="N70" s="423"/>
      <c r="O70" s="432"/>
      <c r="P70" s="317"/>
      <c r="Q70" s="317"/>
      <c r="R70" s="317"/>
      <c r="S70" s="317"/>
      <c r="T70" s="317"/>
      <c r="U70" s="317"/>
      <c r="V70" s="317"/>
      <c r="W70" s="317"/>
      <c r="X70" s="433"/>
      <c r="Y70" s="89"/>
    </row>
    <row r="71" spans="1:26" ht="18.75" x14ac:dyDescent="0.15">
      <c r="B71" s="361" t="s">
        <v>1125</v>
      </c>
      <c r="C71" s="361"/>
      <c r="D71" s="361"/>
      <c r="E71" s="423"/>
      <c r="F71" s="423"/>
      <c r="G71" s="423"/>
      <c r="H71" s="423"/>
      <c r="I71" s="423"/>
      <c r="J71" s="423"/>
      <c r="K71" s="423"/>
      <c r="L71" s="423"/>
      <c r="M71" s="423"/>
      <c r="N71" s="423"/>
      <c r="O71" s="423"/>
      <c r="P71" s="423"/>
      <c r="Q71" s="423"/>
      <c r="R71" s="423"/>
      <c r="S71" s="423"/>
      <c r="T71" s="423"/>
      <c r="U71" s="423"/>
      <c r="V71" s="423"/>
      <c r="W71" s="423"/>
      <c r="X71" s="423"/>
      <c r="Y71" s="89"/>
    </row>
    <row r="72" spans="1:26" ht="18.75" x14ac:dyDescent="0.15">
      <c r="B72" s="347" t="s">
        <v>1123</v>
      </c>
      <c r="C72" s="348"/>
      <c r="D72" s="349"/>
      <c r="E72" s="425"/>
      <c r="F72" s="423"/>
      <c r="G72" s="423"/>
      <c r="H72" s="423"/>
      <c r="I72" s="423"/>
      <c r="J72" s="423"/>
      <c r="K72" s="423"/>
      <c r="L72" s="423"/>
      <c r="M72" s="423"/>
      <c r="N72" s="423"/>
      <c r="O72" s="425"/>
      <c r="P72" s="423"/>
      <c r="Q72" s="423"/>
      <c r="R72" s="423"/>
      <c r="S72" s="423"/>
      <c r="T72" s="423"/>
      <c r="U72" s="423"/>
      <c r="V72" s="423"/>
      <c r="W72" s="423"/>
      <c r="X72" s="423"/>
      <c r="Y72" s="89"/>
    </row>
    <row r="73" spans="1:26" ht="18.75" x14ac:dyDescent="0.15">
      <c r="G73" s="94"/>
      <c r="H73" s="97"/>
      <c r="I73" s="97"/>
      <c r="J73" s="97"/>
      <c r="K73" s="97"/>
      <c r="Y73" s="89"/>
    </row>
    <row r="74" spans="1:26" ht="18.75" x14ac:dyDescent="0.15">
      <c r="A74" s="89" t="s">
        <v>1130</v>
      </c>
      <c r="G74" s="94"/>
      <c r="H74" s="97"/>
      <c r="I74" s="97"/>
      <c r="J74" s="97"/>
      <c r="K74" s="97"/>
      <c r="Y74" s="89"/>
    </row>
    <row r="75" spans="1:26" ht="18.75" x14ac:dyDescent="0.15">
      <c r="B75" s="89" t="s">
        <v>696</v>
      </c>
      <c r="G75" s="94"/>
      <c r="H75" s="97"/>
      <c r="I75" s="97"/>
      <c r="J75" s="97"/>
      <c r="K75" s="97"/>
      <c r="Y75" s="89"/>
    </row>
    <row r="76" spans="1:26" s="241" customFormat="1" ht="38.1" customHeight="1" x14ac:dyDescent="0.15">
      <c r="A76" s="114"/>
      <c r="B76" s="422" t="s">
        <v>138</v>
      </c>
      <c r="C76" s="422"/>
      <c r="D76" s="422"/>
      <c r="E76" s="422" t="s">
        <v>41</v>
      </c>
      <c r="F76" s="422"/>
      <c r="G76" s="422"/>
      <c r="H76" s="422"/>
      <c r="I76" s="422"/>
      <c r="J76" s="422"/>
      <c r="K76" s="422"/>
      <c r="L76" s="422"/>
      <c r="M76" s="422"/>
      <c r="N76" s="422"/>
      <c r="O76" s="422" t="s">
        <v>42</v>
      </c>
      <c r="P76" s="422"/>
      <c r="Q76" s="422"/>
      <c r="R76" s="422"/>
      <c r="S76" s="422"/>
      <c r="T76" s="422"/>
      <c r="U76" s="422"/>
      <c r="V76" s="422"/>
      <c r="W76" s="422"/>
      <c r="X76" s="422"/>
      <c r="Y76" s="115"/>
      <c r="Z76" s="240"/>
    </row>
    <row r="77" spans="1:26" s="241" customFormat="1" ht="18.75" x14ac:dyDescent="0.15">
      <c r="A77" s="114"/>
      <c r="B77" s="361" t="s">
        <v>6</v>
      </c>
      <c r="C77" s="361"/>
      <c r="D77" s="361"/>
      <c r="E77" s="427"/>
      <c r="F77" s="318"/>
      <c r="G77" s="318"/>
      <c r="H77" s="318"/>
      <c r="I77" s="318"/>
      <c r="J77" s="318"/>
      <c r="K77" s="318"/>
      <c r="L77" s="318"/>
      <c r="M77" s="318"/>
      <c r="N77" s="428"/>
      <c r="O77" s="427"/>
      <c r="P77" s="318"/>
      <c r="Q77" s="318"/>
      <c r="R77" s="318"/>
      <c r="S77" s="318"/>
      <c r="T77" s="318"/>
      <c r="U77" s="318"/>
      <c r="V77" s="318"/>
      <c r="W77" s="318"/>
      <c r="X77" s="428"/>
      <c r="Y77" s="115"/>
      <c r="Z77" s="240"/>
    </row>
    <row r="78" spans="1:26" s="241" customFormat="1" ht="18.75" x14ac:dyDescent="0.15">
      <c r="A78" s="114"/>
      <c r="B78" s="361" t="s">
        <v>1125</v>
      </c>
      <c r="C78" s="361"/>
      <c r="D78" s="361"/>
      <c r="E78" s="423"/>
      <c r="F78" s="423"/>
      <c r="G78" s="423"/>
      <c r="H78" s="423"/>
      <c r="I78" s="423"/>
      <c r="J78" s="423"/>
      <c r="K78" s="423"/>
      <c r="L78" s="423"/>
      <c r="M78" s="423"/>
      <c r="N78" s="423"/>
      <c r="O78" s="423"/>
      <c r="P78" s="423"/>
      <c r="Q78" s="423"/>
      <c r="R78" s="423"/>
      <c r="S78" s="423"/>
      <c r="T78" s="423"/>
      <c r="U78" s="423"/>
      <c r="V78" s="423"/>
      <c r="W78" s="423"/>
      <c r="X78" s="423"/>
      <c r="Y78" s="115"/>
      <c r="Z78" s="240"/>
    </row>
    <row r="79" spans="1:26" ht="18.75" x14ac:dyDescent="0.15">
      <c r="B79" s="361" t="s">
        <v>1135</v>
      </c>
      <c r="C79" s="361"/>
      <c r="D79" s="361"/>
      <c r="E79" s="423" t="s">
        <v>728</v>
      </c>
      <c r="F79" s="423"/>
      <c r="G79" s="423"/>
      <c r="H79" s="423"/>
      <c r="I79" s="423"/>
      <c r="J79" s="423"/>
      <c r="K79" s="423"/>
      <c r="L79" s="423"/>
      <c r="M79" s="423"/>
      <c r="N79" s="423"/>
      <c r="O79" s="423" t="s">
        <v>728</v>
      </c>
      <c r="P79" s="423"/>
      <c r="Q79" s="423"/>
      <c r="R79" s="423"/>
      <c r="S79" s="423"/>
      <c r="T79" s="423"/>
      <c r="U79" s="423"/>
      <c r="V79" s="423"/>
      <c r="W79" s="423"/>
      <c r="X79" s="423"/>
      <c r="Y79" s="89"/>
    </row>
    <row r="80" spans="1:26" s="263" customFormat="1" ht="36.75" customHeight="1" x14ac:dyDescent="0.4">
      <c r="B80" s="263" t="s">
        <v>697</v>
      </c>
      <c r="G80" s="278"/>
      <c r="H80" s="279"/>
      <c r="I80" s="279"/>
      <c r="J80" s="279"/>
      <c r="K80" s="279"/>
    </row>
    <row r="81" spans="1:26" s="241" customFormat="1" ht="18.75" x14ac:dyDescent="0.15">
      <c r="A81" s="114"/>
      <c r="B81" s="422" t="s">
        <v>112</v>
      </c>
      <c r="C81" s="422"/>
      <c r="D81" s="422"/>
      <c r="E81" s="422" t="s">
        <v>41</v>
      </c>
      <c r="F81" s="422"/>
      <c r="G81" s="422"/>
      <c r="H81" s="422"/>
      <c r="I81" s="422"/>
      <c r="J81" s="422"/>
      <c r="K81" s="422"/>
      <c r="L81" s="422"/>
      <c r="M81" s="422"/>
      <c r="N81" s="422"/>
      <c r="O81" s="118"/>
      <c r="P81" s="119"/>
      <c r="Q81" s="119"/>
      <c r="R81" s="119"/>
      <c r="S81" s="119"/>
      <c r="T81" s="119"/>
      <c r="U81" s="119"/>
      <c r="V81" s="119"/>
      <c r="W81" s="119"/>
      <c r="X81" s="119"/>
      <c r="Y81" s="120"/>
      <c r="Z81" s="240"/>
    </row>
    <row r="82" spans="1:26" s="241" customFormat="1" ht="18.75" x14ac:dyDescent="0.15">
      <c r="A82" s="114"/>
      <c r="B82" s="361" t="s">
        <v>6</v>
      </c>
      <c r="C82" s="361"/>
      <c r="D82" s="361"/>
      <c r="E82" s="427"/>
      <c r="F82" s="318"/>
      <c r="G82" s="318"/>
      <c r="H82" s="318"/>
      <c r="I82" s="318"/>
      <c r="J82" s="318"/>
      <c r="K82" s="318"/>
      <c r="L82" s="318"/>
      <c r="M82" s="318"/>
      <c r="N82" s="428"/>
      <c r="O82" s="101"/>
      <c r="P82" s="102"/>
      <c r="Q82" s="102"/>
      <c r="R82" s="102"/>
      <c r="S82" s="102"/>
      <c r="T82" s="102"/>
      <c r="U82" s="102"/>
      <c r="V82" s="102"/>
      <c r="W82" s="102"/>
      <c r="X82" s="102"/>
      <c r="Y82" s="115"/>
      <c r="Z82" s="240"/>
    </row>
    <row r="83" spans="1:26" s="241" customFormat="1" ht="18.75" x14ac:dyDescent="0.15">
      <c r="A83" s="114"/>
      <c r="B83" s="361" t="s">
        <v>1125</v>
      </c>
      <c r="C83" s="361"/>
      <c r="D83" s="361"/>
      <c r="E83" s="423"/>
      <c r="F83" s="423"/>
      <c r="G83" s="423"/>
      <c r="H83" s="423"/>
      <c r="I83" s="423"/>
      <c r="J83" s="423"/>
      <c r="K83" s="423"/>
      <c r="L83" s="423"/>
      <c r="M83" s="423"/>
      <c r="N83" s="423"/>
      <c r="O83" s="101"/>
      <c r="P83" s="102"/>
      <c r="Q83" s="102"/>
      <c r="R83" s="102"/>
      <c r="S83" s="102"/>
      <c r="T83" s="102"/>
      <c r="U83" s="102"/>
      <c r="V83" s="102"/>
      <c r="W83" s="102"/>
      <c r="X83" s="102"/>
      <c r="Y83" s="115"/>
      <c r="Z83" s="240"/>
    </row>
    <row r="84" spans="1:26" s="242" customFormat="1" ht="18.75" x14ac:dyDescent="0.15">
      <c r="A84" s="114"/>
      <c r="B84" s="116"/>
      <c r="C84" s="116"/>
      <c r="D84" s="116"/>
      <c r="E84" s="121"/>
      <c r="F84" s="122"/>
      <c r="G84" s="122"/>
      <c r="H84" s="122"/>
      <c r="I84" s="122"/>
      <c r="J84" s="122"/>
      <c r="K84" s="122"/>
      <c r="L84" s="122"/>
      <c r="M84" s="122"/>
      <c r="N84" s="122"/>
      <c r="O84" s="122"/>
      <c r="P84" s="122"/>
      <c r="Q84" s="122"/>
      <c r="R84" s="122"/>
      <c r="S84" s="122"/>
      <c r="T84" s="122"/>
      <c r="U84" s="122"/>
      <c r="V84" s="122"/>
      <c r="W84" s="122"/>
      <c r="X84" s="122"/>
      <c r="Y84" s="114"/>
      <c r="Z84" s="240"/>
    </row>
    <row r="85" spans="1:26" ht="18.75" x14ac:dyDescent="0.15">
      <c r="B85" s="89" t="s">
        <v>698</v>
      </c>
      <c r="G85" s="94"/>
      <c r="H85" s="97"/>
      <c r="I85" s="97"/>
      <c r="J85" s="97"/>
      <c r="K85" s="97"/>
      <c r="Y85" s="89"/>
    </row>
    <row r="86" spans="1:26" s="241" customFormat="1" ht="38.1" customHeight="1" x14ac:dyDescent="0.15">
      <c r="A86" s="114"/>
      <c r="B86" s="422" t="s">
        <v>138</v>
      </c>
      <c r="C86" s="422"/>
      <c r="D86" s="422"/>
      <c r="E86" s="422" t="s">
        <v>41</v>
      </c>
      <c r="F86" s="422"/>
      <c r="G86" s="422"/>
      <c r="H86" s="422"/>
      <c r="I86" s="422"/>
      <c r="J86" s="422"/>
      <c r="K86" s="422"/>
      <c r="L86" s="422"/>
      <c r="M86" s="422"/>
      <c r="N86" s="422"/>
      <c r="O86" s="422" t="s">
        <v>42</v>
      </c>
      <c r="P86" s="422"/>
      <c r="Q86" s="422"/>
      <c r="R86" s="422"/>
      <c r="S86" s="422"/>
      <c r="T86" s="422"/>
      <c r="U86" s="422"/>
      <c r="V86" s="422"/>
      <c r="W86" s="422"/>
      <c r="X86" s="422"/>
      <c r="Y86" s="115"/>
      <c r="Z86" s="240"/>
    </row>
    <row r="87" spans="1:26" s="241" customFormat="1" ht="18.75" x14ac:dyDescent="0.15">
      <c r="A87" s="114"/>
      <c r="B87" s="361" t="s">
        <v>6</v>
      </c>
      <c r="C87" s="361"/>
      <c r="D87" s="361"/>
      <c r="E87" s="427"/>
      <c r="F87" s="318"/>
      <c r="G87" s="318"/>
      <c r="H87" s="318"/>
      <c r="I87" s="318"/>
      <c r="J87" s="318"/>
      <c r="K87" s="318"/>
      <c r="L87" s="318"/>
      <c r="M87" s="318"/>
      <c r="N87" s="428"/>
      <c r="O87" s="427"/>
      <c r="P87" s="318"/>
      <c r="Q87" s="318"/>
      <c r="R87" s="318"/>
      <c r="S87" s="318"/>
      <c r="T87" s="318"/>
      <c r="U87" s="318"/>
      <c r="V87" s="318"/>
      <c r="W87" s="318"/>
      <c r="X87" s="428"/>
      <c r="Y87" s="115"/>
      <c r="Z87" s="240"/>
    </row>
    <row r="88" spans="1:26" s="241" customFormat="1" ht="18.75" x14ac:dyDescent="0.15">
      <c r="A88" s="114"/>
      <c r="B88" s="361" t="s">
        <v>1125</v>
      </c>
      <c r="C88" s="361"/>
      <c r="D88" s="361"/>
      <c r="E88" s="423"/>
      <c r="F88" s="423"/>
      <c r="G88" s="423"/>
      <c r="H88" s="423"/>
      <c r="I88" s="423"/>
      <c r="J88" s="423"/>
      <c r="K88" s="423"/>
      <c r="L88" s="423"/>
      <c r="M88" s="423"/>
      <c r="N88" s="423"/>
      <c r="O88" s="423"/>
      <c r="P88" s="423"/>
      <c r="Q88" s="423"/>
      <c r="R88" s="423"/>
      <c r="S88" s="423"/>
      <c r="T88" s="423"/>
      <c r="U88" s="423"/>
      <c r="V88" s="423"/>
      <c r="W88" s="423"/>
      <c r="X88" s="423"/>
      <c r="Y88" s="115"/>
      <c r="Z88" s="240"/>
    </row>
    <row r="89" spans="1:26" s="242" customFormat="1" ht="18.75" x14ac:dyDescent="0.15">
      <c r="A89" s="114"/>
      <c r="B89" s="116"/>
      <c r="C89" s="116"/>
      <c r="D89" s="116"/>
      <c r="E89" s="121"/>
      <c r="F89" s="190"/>
      <c r="G89" s="190"/>
      <c r="H89" s="190"/>
      <c r="I89" s="190"/>
      <c r="J89" s="190"/>
      <c r="K89" s="190"/>
      <c r="L89" s="190"/>
      <c r="M89" s="190"/>
      <c r="N89" s="190"/>
      <c r="O89" s="116"/>
      <c r="P89" s="116"/>
      <c r="Q89" s="121"/>
      <c r="R89" s="190"/>
      <c r="S89" s="190"/>
      <c r="T89" s="190"/>
      <c r="U89" s="190"/>
      <c r="V89" s="190"/>
      <c r="W89" s="190"/>
      <c r="X89" s="190"/>
      <c r="Y89" s="121"/>
      <c r="Z89" s="240"/>
    </row>
    <row r="90" spans="1:26" ht="18.75" x14ac:dyDescent="0.15">
      <c r="B90" s="255" t="s">
        <v>102</v>
      </c>
      <c r="C90" s="196" t="s">
        <v>710</v>
      </c>
      <c r="D90" s="197" t="s">
        <v>149</v>
      </c>
      <c r="E90" s="97"/>
      <c r="F90" s="97"/>
      <c r="G90" s="97"/>
      <c r="H90" s="97"/>
      <c r="I90" s="97"/>
      <c r="J90" s="97"/>
      <c r="K90" s="97"/>
      <c r="L90" s="97"/>
      <c r="M90" s="97"/>
      <c r="N90" s="97"/>
      <c r="O90" s="97"/>
      <c r="P90" s="97"/>
      <c r="Y90" s="89"/>
    </row>
    <row r="91" spans="1:26" ht="18.75" x14ac:dyDescent="0.15">
      <c r="B91" s="97"/>
      <c r="C91" s="196"/>
      <c r="D91" s="271" t="s">
        <v>1096</v>
      </c>
      <c r="E91" s="274" t="s">
        <v>1138</v>
      </c>
      <c r="F91" s="97"/>
      <c r="G91" s="97"/>
      <c r="H91" s="97"/>
      <c r="I91" s="97"/>
      <c r="J91" s="97"/>
      <c r="K91" s="97"/>
      <c r="L91" s="97"/>
      <c r="M91" s="97"/>
      <c r="N91" s="97"/>
      <c r="O91" s="97"/>
      <c r="P91" s="97"/>
      <c r="Y91" s="89"/>
    </row>
    <row r="92" spans="1:26" ht="18.75" x14ac:dyDescent="0.15">
      <c r="B92" s="97"/>
      <c r="C92" s="196"/>
      <c r="D92" s="271" t="s">
        <v>1097</v>
      </c>
      <c r="E92" s="274" t="s">
        <v>1139</v>
      </c>
      <c r="F92" s="97"/>
      <c r="G92" s="97"/>
      <c r="H92" s="97"/>
      <c r="I92" s="97"/>
      <c r="J92" s="97"/>
      <c r="K92" s="97"/>
      <c r="L92" s="97"/>
      <c r="M92" s="97"/>
      <c r="N92" s="97"/>
      <c r="O92" s="97"/>
      <c r="P92" s="97"/>
      <c r="Y92" s="89"/>
    </row>
    <row r="93" spans="1:26" ht="18.75" x14ac:dyDescent="0.15">
      <c r="B93" s="97"/>
      <c r="C93" s="196" t="s">
        <v>714</v>
      </c>
      <c r="D93" s="89" t="s">
        <v>1140</v>
      </c>
      <c r="E93" s="97"/>
      <c r="F93" s="97"/>
      <c r="G93" s="97"/>
      <c r="H93" s="97"/>
      <c r="I93" s="97"/>
      <c r="J93" s="97"/>
      <c r="K93" s="97"/>
      <c r="L93" s="97"/>
      <c r="M93" s="97"/>
      <c r="N93" s="97"/>
      <c r="O93" s="97"/>
      <c r="P93" s="97"/>
      <c r="Y93" s="89"/>
    </row>
    <row r="94" spans="1:26" ht="18.75" x14ac:dyDescent="0.15">
      <c r="B94" s="272"/>
      <c r="C94" s="196"/>
      <c r="D94" s="89" t="s">
        <v>1141</v>
      </c>
      <c r="E94" s="272"/>
      <c r="F94" s="272"/>
      <c r="G94" s="272"/>
      <c r="H94" s="272"/>
      <c r="I94" s="272"/>
      <c r="J94" s="272"/>
      <c r="K94" s="272"/>
      <c r="L94" s="272"/>
      <c r="M94" s="272"/>
      <c r="N94" s="272"/>
      <c r="O94" s="272"/>
      <c r="P94" s="272"/>
      <c r="Y94" s="89"/>
    </row>
    <row r="95" spans="1:26" ht="18.75" x14ac:dyDescent="0.15">
      <c r="B95" s="272"/>
      <c r="C95" s="196"/>
      <c r="D95" s="274" t="s">
        <v>1098</v>
      </c>
      <c r="E95" s="272"/>
      <c r="F95" s="272"/>
      <c r="G95" s="272"/>
      <c r="H95" s="272"/>
      <c r="I95" s="272"/>
      <c r="J95" s="272"/>
      <c r="K95" s="272"/>
      <c r="L95" s="272"/>
      <c r="M95" s="272"/>
      <c r="N95" s="272"/>
      <c r="O95" s="272"/>
      <c r="P95" s="272"/>
      <c r="Y95" s="89"/>
    </row>
    <row r="96" spans="1:26" ht="18.75" x14ac:dyDescent="0.15">
      <c r="B96" s="272"/>
      <c r="C96" s="196"/>
      <c r="D96" s="89" t="s">
        <v>1094</v>
      </c>
      <c r="E96" s="272"/>
      <c r="F96" s="272"/>
      <c r="G96" s="272"/>
      <c r="H96" s="272"/>
      <c r="I96" s="272"/>
      <c r="J96" s="272"/>
      <c r="K96" s="272"/>
      <c r="L96" s="272"/>
      <c r="M96" s="272"/>
      <c r="N96" s="272"/>
      <c r="O96" s="272"/>
      <c r="P96" s="272"/>
      <c r="Y96" s="89"/>
    </row>
    <row r="97" spans="2:25" ht="18.75" x14ac:dyDescent="0.15">
      <c r="B97" s="272"/>
      <c r="C97" s="196" t="s">
        <v>1133</v>
      </c>
      <c r="D97" s="274" t="s">
        <v>1134</v>
      </c>
      <c r="E97" s="272"/>
      <c r="F97" s="272"/>
      <c r="G97" s="272"/>
      <c r="H97" s="272"/>
      <c r="I97" s="272"/>
      <c r="J97" s="272"/>
      <c r="K97" s="272"/>
      <c r="L97" s="272"/>
      <c r="M97" s="272"/>
      <c r="N97" s="272"/>
      <c r="O97" s="272"/>
      <c r="P97" s="272"/>
      <c r="Y97" s="89"/>
    </row>
    <row r="98" spans="2:25" ht="18.75" x14ac:dyDescent="0.15">
      <c r="B98" s="97"/>
      <c r="C98" s="196" t="s">
        <v>647</v>
      </c>
      <c r="D98" s="89" t="s">
        <v>1183</v>
      </c>
      <c r="E98" s="97"/>
      <c r="F98" s="97"/>
      <c r="G98" s="97"/>
      <c r="H98" s="97"/>
      <c r="I98" s="97"/>
      <c r="J98" s="97"/>
      <c r="K98" s="97"/>
      <c r="L98" s="97"/>
      <c r="M98" s="97"/>
      <c r="N98" s="97"/>
      <c r="O98" s="97"/>
      <c r="P98" s="97"/>
      <c r="Y98" s="89"/>
    </row>
    <row r="99" spans="2:25" ht="18.75" x14ac:dyDescent="0.15">
      <c r="B99" s="97"/>
      <c r="C99" s="196"/>
      <c r="D99" s="89" t="s">
        <v>1189</v>
      </c>
      <c r="E99" s="97"/>
      <c r="F99" s="97"/>
      <c r="G99" s="97"/>
      <c r="H99" s="97"/>
      <c r="I99" s="97"/>
      <c r="J99" s="97"/>
      <c r="K99" s="97"/>
      <c r="L99" s="97"/>
      <c r="M99" s="97"/>
      <c r="N99" s="97"/>
      <c r="O99" s="97"/>
      <c r="P99" s="97"/>
      <c r="Y99" s="89"/>
    </row>
    <row r="100" spans="2:25" ht="18.75" x14ac:dyDescent="0.15">
      <c r="B100" s="92"/>
      <c r="C100" s="196" t="s">
        <v>652</v>
      </c>
      <c r="D100" s="91" t="s">
        <v>736</v>
      </c>
      <c r="E100" s="92"/>
      <c r="F100" s="92"/>
      <c r="G100" s="92"/>
      <c r="H100" s="92"/>
      <c r="I100" s="92"/>
      <c r="J100" s="92"/>
      <c r="K100" s="92"/>
      <c r="Y100" s="89"/>
    </row>
    <row r="101" spans="2:25" ht="18.75" x14ac:dyDescent="0.15">
      <c r="B101" s="92"/>
      <c r="C101" s="196" t="s">
        <v>651</v>
      </c>
      <c r="D101" s="91" t="s">
        <v>737</v>
      </c>
      <c r="E101" s="92"/>
      <c r="F101" s="92"/>
      <c r="G101" s="92"/>
      <c r="H101" s="92"/>
      <c r="I101" s="92"/>
      <c r="J101" s="92"/>
      <c r="K101" s="92"/>
      <c r="Y101" s="89"/>
    </row>
    <row r="102" spans="2:25" ht="18.75" x14ac:dyDescent="0.15">
      <c r="B102" s="92"/>
      <c r="C102" s="196" t="s">
        <v>1126</v>
      </c>
      <c r="D102" s="197" t="s">
        <v>644</v>
      </c>
      <c r="E102" s="92"/>
      <c r="F102" s="92"/>
      <c r="G102" s="92"/>
      <c r="H102" s="92"/>
      <c r="I102" s="92"/>
      <c r="J102" s="92"/>
      <c r="K102" s="92"/>
      <c r="Y102" s="89"/>
    </row>
    <row r="103" spans="2:25" ht="18.75" x14ac:dyDescent="0.15">
      <c r="B103" s="92"/>
      <c r="C103" s="196" t="s">
        <v>1124</v>
      </c>
      <c r="D103" s="197" t="s">
        <v>152</v>
      </c>
      <c r="E103" s="92"/>
      <c r="F103" s="92"/>
      <c r="G103" s="92"/>
      <c r="H103" s="92"/>
      <c r="I103" s="92"/>
      <c r="J103" s="92"/>
      <c r="K103" s="92"/>
      <c r="Y103" s="89"/>
    </row>
    <row r="104" spans="2:25" ht="18.75" x14ac:dyDescent="0.15">
      <c r="B104" s="92"/>
      <c r="C104" s="196" t="s">
        <v>1122</v>
      </c>
      <c r="D104" s="429" t="s">
        <v>1216</v>
      </c>
      <c r="E104" s="430"/>
      <c r="F104" s="430"/>
      <c r="G104" s="430"/>
      <c r="H104" s="430"/>
      <c r="I104" s="430"/>
      <c r="J104" s="430"/>
      <c r="K104" s="430"/>
      <c r="L104" s="430"/>
      <c r="M104" s="430"/>
      <c r="N104" s="430"/>
      <c r="O104" s="430"/>
      <c r="P104" s="430"/>
      <c r="Q104" s="430"/>
      <c r="R104" s="430"/>
      <c r="S104" s="430"/>
      <c r="T104" s="430"/>
      <c r="U104" s="430"/>
      <c r="V104" s="430"/>
      <c r="W104" s="430"/>
      <c r="Y104" s="89"/>
    </row>
    <row r="105" spans="2:25" ht="18.75" x14ac:dyDescent="0.15">
      <c r="B105" s="92"/>
      <c r="D105" s="429"/>
      <c r="E105" s="430"/>
      <c r="F105" s="430"/>
      <c r="G105" s="430"/>
      <c r="H105" s="430"/>
      <c r="I105" s="430"/>
      <c r="J105" s="430"/>
      <c r="K105" s="430"/>
      <c r="L105" s="430"/>
      <c r="M105" s="430"/>
      <c r="N105" s="430"/>
      <c r="O105" s="430"/>
      <c r="P105" s="430"/>
      <c r="Q105" s="430"/>
      <c r="R105" s="430"/>
      <c r="S105" s="430"/>
      <c r="T105" s="430"/>
      <c r="U105" s="430"/>
      <c r="V105" s="430"/>
      <c r="W105" s="430"/>
      <c r="Y105" s="89"/>
    </row>
    <row r="106" spans="2:25" ht="18.75" x14ac:dyDescent="0.15">
      <c r="B106" s="92"/>
      <c r="C106" s="196" t="s">
        <v>1119</v>
      </c>
      <c r="D106" s="91" t="s">
        <v>738</v>
      </c>
      <c r="E106" s="188"/>
      <c r="F106" s="188"/>
      <c r="G106" s="188"/>
      <c r="H106" s="188"/>
      <c r="I106" s="188"/>
      <c r="J106" s="188"/>
      <c r="K106" s="188"/>
      <c r="L106" s="188"/>
      <c r="M106" s="188"/>
      <c r="N106" s="188"/>
      <c r="O106" s="188"/>
      <c r="P106" s="188"/>
      <c r="Q106" s="188"/>
      <c r="R106" s="188"/>
      <c r="S106" s="188"/>
      <c r="T106" s="188"/>
      <c r="U106" s="188"/>
      <c r="V106" s="188"/>
      <c r="W106" s="188"/>
      <c r="Y106" s="89"/>
    </row>
    <row r="107" spans="2:25" ht="18.75" x14ac:dyDescent="0.15">
      <c r="B107" s="92"/>
      <c r="C107" s="196" t="s">
        <v>1117</v>
      </c>
      <c r="D107" s="91" t="s">
        <v>739</v>
      </c>
      <c r="E107" s="92"/>
      <c r="F107" s="92"/>
      <c r="G107" s="92"/>
      <c r="H107" s="92"/>
      <c r="I107" s="92"/>
      <c r="J107" s="92"/>
      <c r="K107" s="92"/>
      <c r="Y107" s="89"/>
    </row>
    <row r="108" spans="2:25" ht="18.75" x14ac:dyDescent="0.15">
      <c r="B108" s="92"/>
      <c r="C108" s="196" t="s">
        <v>1113</v>
      </c>
      <c r="D108" s="91" t="s">
        <v>740</v>
      </c>
      <c r="E108" s="92"/>
      <c r="F108" s="92"/>
      <c r="G108" s="92"/>
      <c r="H108" s="92"/>
      <c r="I108" s="92"/>
      <c r="J108" s="92"/>
      <c r="K108" s="92"/>
      <c r="Y108" s="89"/>
    </row>
    <row r="109" spans="2:25" ht="18.75" x14ac:dyDescent="0.15">
      <c r="B109" s="92"/>
      <c r="C109" s="97" t="s">
        <v>1114</v>
      </c>
      <c r="D109" s="429" t="s">
        <v>1112</v>
      </c>
      <c r="E109" s="431"/>
      <c r="F109" s="431"/>
      <c r="G109" s="431"/>
      <c r="H109" s="431"/>
      <c r="I109" s="431"/>
      <c r="J109" s="431"/>
      <c r="K109" s="431"/>
      <c r="L109" s="431"/>
      <c r="M109" s="431"/>
      <c r="N109" s="431"/>
      <c r="O109" s="431"/>
      <c r="P109" s="431"/>
      <c r="Q109" s="431"/>
      <c r="R109" s="431"/>
      <c r="S109" s="431"/>
      <c r="T109" s="431"/>
      <c r="U109" s="431"/>
      <c r="V109" s="431"/>
      <c r="W109" s="431"/>
      <c r="Y109" s="89"/>
    </row>
    <row r="110" spans="2:25" ht="18.75" x14ac:dyDescent="0.15">
      <c r="B110" s="92"/>
      <c r="C110" s="97"/>
      <c r="D110" s="429"/>
      <c r="E110" s="431"/>
      <c r="F110" s="431"/>
      <c r="G110" s="431"/>
      <c r="H110" s="431"/>
      <c r="I110" s="431"/>
      <c r="J110" s="431"/>
      <c r="K110" s="431"/>
      <c r="L110" s="431"/>
      <c r="M110" s="431"/>
      <c r="N110" s="431"/>
      <c r="O110" s="431"/>
      <c r="P110" s="431"/>
      <c r="Q110" s="431"/>
      <c r="R110" s="431"/>
      <c r="S110" s="431"/>
      <c r="T110" s="431"/>
      <c r="U110" s="431"/>
      <c r="V110" s="431"/>
      <c r="W110" s="431"/>
      <c r="Y110" s="89"/>
    </row>
    <row r="111" spans="2:25" ht="18.75" customHeight="1" x14ac:dyDescent="0.15">
      <c r="B111" s="92"/>
      <c r="C111" s="196" t="s">
        <v>1136</v>
      </c>
      <c r="D111" s="429" t="s">
        <v>1137</v>
      </c>
      <c r="E111" s="430"/>
      <c r="F111" s="430"/>
      <c r="G111" s="430"/>
      <c r="H111" s="430"/>
      <c r="I111" s="430"/>
      <c r="J111" s="430"/>
      <c r="K111" s="430"/>
      <c r="L111" s="430"/>
      <c r="M111" s="430"/>
      <c r="N111" s="430"/>
      <c r="O111" s="430"/>
      <c r="P111" s="430"/>
      <c r="Q111" s="430"/>
      <c r="R111" s="430"/>
      <c r="S111" s="430"/>
      <c r="T111" s="430"/>
      <c r="U111" s="430"/>
      <c r="V111" s="430"/>
      <c r="W111" s="430"/>
      <c r="Y111" s="89"/>
    </row>
    <row r="112" spans="2:25" ht="18.75" customHeight="1" x14ac:dyDescent="0.15">
      <c r="B112" s="273"/>
      <c r="C112" s="272"/>
      <c r="D112" s="275"/>
      <c r="E112" s="275"/>
      <c r="F112" s="275"/>
      <c r="G112" s="275"/>
      <c r="H112" s="275"/>
      <c r="I112" s="275"/>
      <c r="J112" s="275"/>
      <c r="K112" s="275"/>
      <c r="L112" s="275"/>
      <c r="M112" s="275"/>
      <c r="N112" s="275"/>
      <c r="O112" s="275"/>
      <c r="P112" s="275"/>
      <c r="Q112" s="275"/>
      <c r="R112" s="275"/>
      <c r="S112" s="275"/>
      <c r="T112" s="275"/>
      <c r="U112" s="275"/>
      <c r="V112" s="275"/>
      <c r="W112" s="275"/>
      <c r="Y112" s="89"/>
    </row>
    <row r="113" spans="1:25" ht="18" customHeight="1" x14ac:dyDescent="0.15">
      <c r="X113" s="89" t="s">
        <v>4</v>
      </c>
      <c r="Y113" s="89"/>
    </row>
    <row r="114" spans="1:25" ht="18" customHeight="1" x14ac:dyDescent="0.15">
      <c r="B114" s="95"/>
      <c r="C114" s="95"/>
      <c r="D114" s="95"/>
      <c r="E114" s="95"/>
      <c r="F114" s="95"/>
      <c r="G114" s="95"/>
      <c r="H114" s="95"/>
      <c r="I114" s="95"/>
      <c r="J114" s="95"/>
      <c r="K114" s="95"/>
      <c r="L114" s="95"/>
      <c r="M114" s="95"/>
      <c r="N114" s="95"/>
      <c r="O114" s="95"/>
      <c r="P114" s="95"/>
      <c r="Q114" s="95"/>
      <c r="R114" s="95"/>
      <c r="S114" s="95"/>
      <c r="T114" s="95"/>
      <c r="Y114" s="89"/>
    </row>
    <row r="115" spans="1:25" s="123" customFormat="1" ht="35.1" customHeight="1" x14ac:dyDescent="0.15">
      <c r="A115" s="417" t="s">
        <v>741</v>
      </c>
      <c r="B115" s="417"/>
      <c r="C115" s="417"/>
      <c r="D115" s="417"/>
      <c r="E115" s="417"/>
      <c r="F115" s="417"/>
      <c r="G115" s="417"/>
      <c r="H115" s="417"/>
      <c r="I115" s="417"/>
      <c r="J115" s="417"/>
      <c r="K115" s="417"/>
      <c r="L115" s="417"/>
      <c r="M115" s="417"/>
      <c r="N115" s="417"/>
      <c r="O115" s="417"/>
      <c r="P115" s="417"/>
      <c r="Q115" s="417"/>
      <c r="R115" s="417"/>
      <c r="S115" s="417"/>
      <c r="T115" s="417"/>
      <c r="U115" s="417"/>
      <c r="V115" s="417"/>
      <c r="W115" s="417"/>
      <c r="X115" s="417"/>
    </row>
    <row r="116" spans="1:25" s="123" customFormat="1" ht="35.1" customHeight="1" x14ac:dyDescent="0.15">
      <c r="A116" s="417" t="s">
        <v>1209</v>
      </c>
      <c r="B116" s="417"/>
      <c r="C116" s="417"/>
      <c r="D116" s="417"/>
      <c r="E116" s="417"/>
      <c r="F116" s="417"/>
      <c r="G116" s="417"/>
      <c r="H116" s="417"/>
      <c r="I116" s="417"/>
      <c r="J116" s="417"/>
      <c r="K116" s="417"/>
      <c r="L116" s="417"/>
      <c r="M116" s="417"/>
      <c r="N116" s="417"/>
      <c r="O116" s="417"/>
      <c r="P116" s="417"/>
      <c r="Q116" s="417"/>
      <c r="R116" s="417"/>
      <c r="S116" s="417"/>
      <c r="T116" s="417"/>
      <c r="U116" s="417"/>
      <c r="V116" s="417"/>
      <c r="W116" s="417"/>
      <c r="X116" s="417"/>
    </row>
    <row r="117" spans="1:25" s="123" customFormat="1" ht="35.1" customHeight="1" x14ac:dyDescent="0.15">
      <c r="A117" s="417" t="s">
        <v>756</v>
      </c>
      <c r="B117" s="417"/>
      <c r="C117" s="417"/>
      <c r="D117" s="417"/>
      <c r="E117" s="417"/>
      <c r="F117" s="417"/>
      <c r="G117" s="417"/>
      <c r="H117" s="417"/>
      <c r="I117" s="417"/>
      <c r="J117" s="417"/>
      <c r="K117" s="417"/>
      <c r="L117" s="417"/>
      <c r="M117" s="417"/>
      <c r="N117" s="417"/>
      <c r="O117" s="417"/>
      <c r="P117" s="417"/>
      <c r="Q117" s="417"/>
      <c r="R117" s="417"/>
      <c r="S117" s="417"/>
      <c r="T117" s="417"/>
      <c r="U117" s="417"/>
      <c r="V117" s="417"/>
      <c r="W117" s="417"/>
      <c r="X117" s="417"/>
    </row>
    <row r="118" spans="1:25" ht="13.5" customHeight="1" x14ac:dyDescent="0.15"/>
    <row r="119" spans="1:25" ht="13.5" customHeight="1" x14ac:dyDescent="0.15"/>
    <row r="120" spans="1:25" ht="13.5" customHeight="1" x14ac:dyDescent="0.15"/>
    <row r="121" spans="1:25" ht="13.5" customHeight="1" x14ac:dyDescent="0.15"/>
    <row r="122" spans="1:25" ht="13.5" customHeight="1" x14ac:dyDescent="0.15"/>
    <row r="123" spans="1:25" ht="13.5" customHeight="1" x14ac:dyDescent="0.15"/>
    <row r="124" spans="1:25" ht="13.5" customHeight="1" x14ac:dyDescent="0.15"/>
    <row r="125" spans="1:25" ht="13.5" customHeight="1" x14ac:dyDescent="0.15"/>
    <row r="126" spans="1:25" ht="13.5" customHeight="1" x14ac:dyDescent="0.15"/>
    <row r="127" spans="1:25" ht="13.5" customHeight="1" x14ac:dyDescent="0.15"/>
    <row r="128" spans="1:25"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0" hidden="1" customHeight="1" x14ac:dyDescent="0.15"/>
    <row r="213" ht="0" hidden="1" customHeight="1" x14ac:dyDescent="0.15"/>
  </sheetData>
  <sheetProtection password="CC8A" sheet="1" selectLockedCells="1"/>
  <mergeCells count="179">
    <mergeCell ref="R9:X9"/>
    <mergeCell ref="B7:E8"/>
    <mergeCell ref="O7:P8"/>
    <mergeCell ref="F8:G8"/>
    <mergeCell ref="I8:J8"/>
    <mergeCell ref="L8:M8"/>
    <mergeCell ref="F7:N7"/>
    <mergeCell ref="D111:W111"/>
    <mergeCell ref="B16:D16"/>
    <mergeCell ref="E16:N16"/>
    <mergeCell ref="O16:X16"/>
    <mergeCell ref="B17:D17"/>
    <mergeCell ref="E17:N17"/>
    <mergeCell ref="O17:X17"/>
    <mergeCell ref="B13:D14"/>
    <mergeCell ref="E13:N14"/>
    <mergeCell ref="O13:X13"/>
    <mergeCell ref="O14:W14"/>
    <mergeCell ref="B15:D15"/>
    <mergeCell ref="E15:N15"/>
    <mergeCell ref="O15:X15"/>
    <mergeCell ref="E26:N26"/>
    <mergeCell ref="O26:X26"/>
    <mergeCell ref="B23:D23"/>
    <mergeCell ref="W1:X1"/>
    <mergeCell ref="B2:X2"/>
    <mergeCell ref="B5:E5"/>
    <mergeCell ref="F5:N5"/>
    <mergeCell ref="O5:P5"/>
    <mergeCell ref="B6:E6"/>
    <mergeCell ref="F6:N6"/>
    <mergeCell ref="O6:P6"/>
    <mergeCell ref="Q1:S1"/>
    <mergeCell ref="R5:X5"/>
    <mergeCell ref="R6:X8"/>
    <mergeCell ref="E23:N23"/>
    <mergeCell ref="O23:X23"/>
    <mergeCell ref="B24:D24"/>
    <mergeCell ref="E24:N24"/>
    <mergeCell ref="O24:X24"/>
    <mergeCell ref="B18:D18"/>
    <mergeCell ref="E18:N18"/>
    <mergeCell ref="O18:X18"/>
    <mergeCell ref="B21:D22"/>
    <mergeCell ref="E21:N21"/>
    <mergeCell ref="O21:X21"/>
    <mergeCell ref="E22:M22"/>
    <mergeCell ref="O22:W22"/>
    <mergeCell ref="B25:D25"/>
    <mergeCell ref="E25:N25"/>
    <mergeCell ref="O25:X25"/>
    <mergeCell ref="B26:D26"/>
    <mergeCell ref="B38:D38"/>
    <mergeCell ref="E38:N38"/>
    <mergeCell ref="O38:X38"/>
    <mergeCell ref="B33:D33"/>
    <mergeCell ref="E33:N33"/>
    <mergeCell ref="O33:X33"/>
    <mergeCell ref="B34:D34"/>
    <mergeCell ref="E34:N34"/>
    <mergeCell ref="O34:X34"/>
    <mergeCell ref="E32:N32"/>
    <mergeCell ref="O32:X32"/>
    <mergeCell ref="B41:D41"/>
    <mergeCell ref="E41:N41"/>
    <mergeCell ref="O41:X41"/>
    <mergeCell ref="B42:D42"/>
    <mergeCell ref="E42:N42"/>
    <mergeCell ref="O42:X42"/>
    <mergeCell ref="B39:D39"/>
    <mergeCell ref="E39:N39"/>
    <mergeCell ref="O39:X39"/>
    <mergeCell ref="B40:D40"/>
    <mergeCell ref="E40:N40"/>
    <mergeCell ref="O40:X40"/>
    <mergeCell ref="B48:D48"/>
    <mergeCell ref="E48:N48"/>
    <mergeCell ref="O48:X48"/>
    <mergeCell ref="B49:D49"/>
    <mergeCell ref="E49:N49"/>
    <mergeCell ref="O49:X49"/>
    <mergeCell ref="B46:D46"/>
    <mergeCell ref="E46:N46"/>
    <mergeCell ref="O46:X46"/>
    <mergeCell ref="B47:D47"/>
    <mergeCell ref="E47:N47"/>
    <mergeCell ref="O47:X47"/>
    <mergeCell ref="B54:D54"/>
    <mergeCell ref="E54:N54"/>
    <mergeCell ref="O54:X54"/>
    <mergeCell ref="B55:D55"/>
    <mergeCell ref="E55:N55"/>
    <mergeCell ref="O55:X55"/>
    <mergeCell ref="B50:D50"/>
    <mergeCell ref="E50:N50"/>
    <mergeCell ref="O50:X50"/>
    <mergeCell ref="B53:D53"/>
    <mergeCell ref="E53:N53"/>
    <mergeCell ref="O53:X53"/>
    <mergeCell ref="B61:D61"/>
    <mergeCell ref="E61:N61"/>
    <mergeCell ref="O61:X61"/>
    <mergeCell ref="B62:D62"/>
    <mergeCell ref="E62:N62"/>
    <mergeCell ref="O62:X62"/>
    <mergeCell ref="B56:D56"/>
    <mergeCell ref="E56:N56"/>
    <mergeCell ref="O56:X56"/>
    <mergeCell ref="B57:D57"/>
    <mergeCell ref="E57:N57"/>
    <mergeCell ref="O57:X57"/>
    <mergeCell ref="B65:D65"/>
    <mergeCell ref="E65:N65"/>
    <mergeCell ref="O65:X65"/>
    <mergeCell ref="B68:D68"/>
    <mergeCell ref="E68:N68"/>
    <mergeCell ref="O68:X68"/>
    <mergeCell ref="B63:D63"/>
    <mergeCell ref="E63:N63"/>
    <mergeCell ref="O63:X63"/>
    <mergeCell ref="B64:D64"/>
    <mergeCell ref="E64:N64"/>
    <mergeCell ref="O64:X64"/>
    <mergeCell ref="B72:D72"/>
    <mergeCell ref="E72:N72"/>
    <mergeCell ref="O72:X72"/>
    <mergeCell ref="B69:D69"/>
    <mergeCell ref="E69:N69"/>
    <mergeCell ref="O69:X69"/>
    <mergeCell ref="B70:D70"/>
    <mergeCell ref="E70:N70"/>
    <mergeCell ref="O70:X70"/>
    <mergeCell ref="B71:D71"/>
    <mergeCell ref="E71:N71"/>
    <mergeCell ref="O71:X71"/>
    <mergeCell ref="B81:D81"/>
    <mergeCell ref="E81:N81"/>
    <mergeCell ref="B82:D82"/>
    <mergeCell ref="E82:N82"/>
    <mergeCell ref="A116:X116"/>
    <mergeCell ref="A117:X117"/>
    <mergeCell ref="B88:D88"/>
    <mergeCell ref="E88:N88"/>
    <mergeCell ref="O88:X88"/>
    <mergeCell ref="D104:W105"/>
    <mergeCell ref="D109:W110"/>
    <mergeCell ref="A115:X115"/>
    <mergeCell ref="B83:D83"/>
    <mergeCell ref="E83:N83"/>
    <mergeCell ref="B86:D86"/>
    <mergeCell ref="E86:N86"/>
    <mergeCell ref="O86:X86"/>
    <mergeCell ref="B87:D87"/>
    <mergeCell ref="E87:N87"/>
    <mergeCell ref="O87:X87"/>
    <mergeCell ref="B76:D76"/>
    <mergeCell ref="E76:N76"/>
    <mergeCell ref="O76:X76"/>
    <mergeCell ref="B79:D79"/>
    <mergeCell ref="E79:N79"/>
    <mergeCell ref="O79:X79"/>
    <mergeCell ref="B9:E9"/>
    <mergeCell ref="F9:N9"/>
    <mergeCell ref="O9:P9"/>
    <mergeCell ref="B35:D35"/>
    <mergeCell ref="E35:N35"/>
    <mergeCell ref="O35:X35"/>
    <mergeCell ref="B27:X27"/>
    <mergeCell ref="B30:D31"/>
    <mergeCell ref="E30:N31"/>
    <mergeCell ref="O30:X30"/>
    <mergeCell ref="O31:W31"/>
    <mergeCell ref="B32:D32"/>
    <mergeCell ref="B77:D77"/>
    <mergeCell ref="E77:N77"/>
    <mergeCell ref="O77:X77"/>
    <mergeCell ref="B78:D78"/>
    <mergeCell ref="E78:N78"/>
    <mergeCell ref="O78:X78"/>
  </mergeCells>
  <phoneticPr fontId="4"/>
  <conditionalFormatting sqref="F7:N7">
    <cfRule type="expression" dxfId="356" priority="55">
      <formula>NOT($F6="変更")</formula>
    </cfRule>
    <cfRule type="expression" dxfId="355" priority="57">
      <formula>$F7=""</formula>
    </cfRule>
  </conditionalFormatting>
  <conditionalFormatting sqref="F6:N6">
    <cfRule type="expression" dxfId="354" priority="56">
      <formula>$F6=""</formula>
    </cfRule>
  </conditionalFormatting>
  <conditionalFormatting sqref="H8 K8 N8">
    <cfRule type="expression" dxfId="353" priority="52">
      <formula>OR($F$6="",AND($F$6="変更",$F$7="速やかに適用する"),AND($F$6="変更",$F$7=""))</formula>
    </cfRule>
  </conditionalFormatting>
  <conditionalFormatting sqref="F8:G8 I8:J8 L8:M8">
    <cfRule type="expression" dxfId="352" priority="48">
      <formula>OR($F$6="",AND($F$6="変更",$F$7="速やかに適用する"),AND($F$6="変更",$F$7=""))</formula>
    </cfRule>
    <cfRule type="expression" dxfId="351" priority="49">
      <formula>OR(AND($F$6="新規",F8=""),AND($F$7="適用開始日を指定する",F8=""))</formula>
    </cfRule>
  </conditionalFormatting>
  <conditionalFormatting sqref="F9:N9">
    <cfRule type="expression" dxfId="350" priority="47">
      <formula>$F$9=""</formula>
    </cfRule>
  </conditionalFormatting>
  <conditionalFormatting sqref="O16:X18">
    <cfRule type="expression" dxfId="349" priority="402">
      <formula>$X$14="○"</formula>
    </cfRule>
  </conditionalFormatting>
  <conditionalFormatting sqref="E15:N18">
    <cfRule type="expression" dxfId="348" priority="404">
      <formula>NOT(OR(AND($E$15="",$E$16="",$E$17="",$E$18=""),AND($E$15&lt;&gt;"",$E$16&lt;&gt;"",$E$17&lt;&gt;"",$E$18&lt;&gt;"")))</formula>
    </cfRule>
  </conditionalFormatting>
  <conditionalFormatting sqref="O24:X26">
    <cfRule type="expression" dxfId="347" priority="42">
      <formula>$X$22="○"</formula>
    </cfRule>
  </conditionalFormatting>
  <conditionalFormatting sqref="E23:N26">
    <cfRule type="expression" dxfId="346" priority="43">
      <formula>NOT(OR(AND($E$23="",$E$24="",$E$25="",$E$26=""),AND($E$23&lt;&gt;"",$E$24&lt;&gt;"",$E$25&lt;&gt;"",$E$26&lt;&gt;""),AND($N$22="○",$E$23&lt;&gt;"",$E$24="",$E$25="",$E$26="")))</formula>
    </cfRule>
  </conditionalFormatting>
  <conditionalFormatting sqref="O33:X35">
    <cfRule type="expression" dxfId="345" priority="38">
      <formula>$X$31="○"</formula>
    </cfRule>
  </conditionalFormatting>
  <conditionalFormatting sqref="E32:N35">
    <cfRule type="expression" dxfId="344" priority="39">
      <formula>NOT(OR(AND($E$32="",$E$33="",$E$34="",$E$35=""),AND($E$32&lt;&gt;"",$E$33&lt;&gt;"",$E$34&lt;&gt;"",$E$35&lt;&gt;"")))</formula>
    </cfRule>
  </conditionalFormatting>
  <conditionalFormatting sqref="O39:X42">
    <cfRule type="expression" dxfId="343" priority="35">
      <formula>NOT(OR(AND($O$39="",$O$40="",$O$41="",$O$42=""),AND($O$39&lt;&gt;"",$O$40&lt;&gt;"",$O$41&lt;&gt;"",$O$42&lt;&gt;"")))</formula>
    </cfRule>
  </conditionalFormatting>
  <conditionalFormatting sqref="E39:N42">
    <cfRule type="expression" dxfId="342" priority="33">
      <formula>NOT(OR(AND($E$39="",$E$40="",$E$41="",$E$42=""),AND($E$39&lt;&gt;"",$E$40&lt;&gt;"",$E$41&lt;&gt;"",$E$42&lt;&gt;"")))</formula>
    </cfRule>
  </conditionalFormatting>
  <conditionalFormatting sqref="O47:X50">
    <cfRule type="expression" dxfId="341" priority="31">
      <formula>NOT(OR(AND($O$47="",$O$48="",$O$49="",$O$50=""),AND($O$47&lt;&gt;"",$O$48&lt;&gt;"",$O$49&lt;&gt;"",$O$50&lt;&gt;"")))</formula>
    </cfRule>
  </conditionalFormatting>
  <conditionalFormatting sqref="E47:N50">
    <cfRule type="expression" dxfId="340" priority="29">
      <formula>NOT(OR(AND($E$47="",$E$48="",$E$49="",$E$50=""),AND($E$47&lt;&gt;"",$E$48&lt;&gt;"",$E$49&lt;&gt;"",$E$50&lt;&gt;"")))</formula>
    </cfRule>
  </conditionalFormatting>
  <conditionalFormatting sqref="O54:X57">
    <cfRule type="expression" dxfId="339" priority="27">
      <formula>NOT(OR(AND($O$54="",$O$55="",$O$56="",$O$57=""),AND($O$54&lt;&gt;"",$O$55&lt;&gt;"",$O$56&lt;&gt;"",$O$57&lt;&gt;"")))</formula>
    </cfRule>
  </conditionalFormatting>
  <conditionalFormatting sqref="E54:N57">
    <cfRule type="expression" dxfId="338" priority="25">
      <formula>NOT(OR(AND($E$54="",$E$55="",$E$56="",$E$57=""),AND($E$54&lt;&gt;"",$E$55&lt;&gt;"",$E$56&lt;&gt;"",$E$57&lt;&gt;"")))</formula>
    </cfRule>
  </conditionalFormatting>
  <conditionalFormatting sqref="O62:X65">
    <cfRule type="expression" dxfId="337" priority="23">
      <formula>NOT(OR(AND($O$62="",$O$63="",$O$64="",$O$65=""),AND($O$62&lt;&gt;"",$O$63&lt;&gt;"",$O$64&lt;&gt;"",$O$65&lt;&gt;"")))</formula>
    </cfRule>
  </conditionalFormatting>
  <conditionalFormatting sqref="E62:N65">
    <cfRule type="expression" dxfId="336" priority="21">
      <formula>NOT(OR(AND($E$62="",$E$63="",$E$64="",$E$65=""),AND($E$62&lt;&gt;"",$E$63&lt;&gt;"",$E$64&lt;&gt;"",$E$65&lt;&gt;"")))</formula>
    </cfRule>
  </conditionalFormatting>
  <conditionalFormatting sqref="O69:X72">
    <cfRule type="expression" dxfId="335" priority="19">
      <formula>NOT(OR(AND($O$69="",$O$70="",$O$71="",$O$72=""),AND($O$69&lt;&gt;"",$O$70&lt;&gt;"",$O$71&lt;&gt;"",$O$72&lt;&gt;"")))</formula>
    </cfRule>
  </conditionalFormatting>
  <conditionalFormatting sqref="E69:N72">
    <cfRule type="expression" dxfId="334" priority="17">
      <formula>NOT(OR(AND($E$69="",$E$70="",$E$71="",$E$72=""),AND($E$69&lt;&gt;"",$E$70&lt;&gt;"",$E$71&lt;&gt;"",$E$72&lt;&gt;"")))</formula>
    </cfRule>
  </conditionalFormatting>
  <conditionalFormatting sqref="E77:N78">
    <cfRule type="expression" dxfId="333" priority="16">
      <formula>NOT(OR(AND($E$77="",$E$78=""),AND($E$77&lt;&gt;"",$E$78&lt;&gt;"")))</formula>
    </cfRule>
  </conditionalFormatting>
  <conditionalFormatting sqref="O87:X88">
    <cfRule type="expression" dxfId="332" priority="8">
      <formula>NOT(OR(AND($O$87="",$O$88=""),AND($O$87&lt;&gt;"",$O$88&lt;&gt;"")))</formula>
    </cfRule>
  </conditionalFormatting>
  <conditionalFormatting sqref="O77:X78">
    <cfRule type="expression" dxfId="331" priority="12">
      <formula>NOT(OR(AND($O$77="",$O$78=""),AND($O$77&lt;&gt;"",$O$78&lt;&gt;"")))</formula>
    </cfRule>
  </conditionalFormatting>
  <conditionalFormatting sqref="E82:N83">
    <cfRule type="expression" dxfId="330" priority="10">
      <formula>NOT(OR(AND($E$82="",$E$83=""),AND($E$82&lt;&gt;"",$E$83&lt;&gt;"")))</formula>
    </cfRule>
  </conditionalFormatting>
  <conditionalFormatting sqref="E87:N88">
    <cfRule type="expression" dxfId="329" priority="5">
      <formula>NOT(OR(AND($E$87="",$E$88=""),AND($E$87&lt;&gt;"",$E$88&lt;&gt;"")))</formula>
    </cfRule>
  </conditionalFormatting>
  <conditionalFormatting sqref="O15:X18">
    <cfRule type="expression" dxfId="328" priority="403">
      <formula>NOT(OR(AND($O$15="",$O$16="",$O$17="",$O$18=""),AND($O$15&lt;&gt;"",$O$16&lt;&gt;"",$O$17&lt;&gt;"",$O$18&lt;&gt;""),AND($X$14="○",$O$15&lt;&gt;"",$O$16="",$O$17="",$O$18="")))</formula>
    </cfRule>
  </conditionalFormatting>
  <conditionalFormatting sqref="E24:N26">
    <cfRule type="expression" dxfId="327" priority="4">
      <formula>$N$22="○"</formula>
    </cfRule>
  </conditionalFormatting>
  <conditionalFormatting sqref="O23:X26">
    <cfRule type="expression" dxfId="326" priority="41">
      <formula>NOT(OR(AND($O$23="",$O$24="",$O$25="",$O$26=""),AND($O$23&lt;&gt;"",$O$24&lt;&gt;"",$O$25&lt;&gt;"",$O$26&lt;&gt;""),AND($X$22="○",$O$23&lt;&gt;"",$O$24="",$O$25="",$O$26="")))</formula>
    </cfRule>
  </conditionalFormatting>
  <conditionalFormatting sqref="O32:X35">
    <cfRule type="expression" dxfId="325" priority="37">
      <formula>NOT(OR(AND($O$32="",$O$33="",$O$34="",$O$35=""),AND($O$32&lt;&gt;"",$O$33&lt;&gt;"",$O$34&lt;&gt;"",$O$35&lt;&gt;""),AND($X$31="○",$O$32&lt;&gt;"",$O$33="",$O$34="",$O$35="")))</formula>
    </cfRule>
  </conditionalFormatting>
  <conditionalFormatting sqref="E78:N78">
    <cfRule type="expression" dxfId="324" priority="2">
      <formula>OR($E$79="決済代理人",$E$79="業務代行者")</formula>
    </cfRule>
  </conditionalFormatting>
  <conditionalFormatting sqref="O78:X78">
    <cfRule type="expression" dxfId="323" priority="1">
      <formula>$O$79="業務代行者"</formula>
    </cfRule>
  </conditionalFormatting>
  <dataValidations count="12">
    <dataValidation type="list" showInputMessage="1" showErrorMessage="1" errorTitle="注意" error="「○」か「－」のいずれかを選択してください。" sqref="X14 X31">
      <formula1>"○,－"</formula1>
    </dataValidation>
    <dataValidation type="list" allowBlank="1" showInputMessage="1" showErrorMessage="1" sqref="X22 N22">
      <formula1>"○,－"</formula1>
    </dataValidation>
    <dataValidation type="list" allowBlank="1" showInputMessage="1" showErrorMessage="1" sqref="F6">
      <formula1>"新規,変更"</formula1>
    </dataValidation>
    <dataValidation type="custom" imeMode="halfAlpha" allowBlank="1" showInputMessage="1" showErrorMessage="1" errorTitle="形式エラー" error="半角数字4桁で御記入ください。" sqref="F8:G8">
      <formula1>AND(LEN(F8)=4,ISNUMBER(F8))</formula1>
    </dataValidation>
    <dataValidation type="whole" imeMode="halfAlpha" allowBlank="1" showInputMessage="1" showErrorMessage="1" errorTitle="形式エラー" error="半角数字で1～12の値を御記入ください。" sqref="I8:J8">
      <formula1>1</formula1>
      <formula2>12</formula2>
    </dataValidation>
    <dataValidation type="whole" imeMode="halfAlpha" allowBlank="1" showInputMessage="1" showErrorMessage="1" errorTitle="形式エラー" error="半角数字で1～31の値を御記入ください。" sqref="L8:M8">
      <formula1>1</formula1>
      <formula2>31</formula2>
    </dataValidation>
    <dataValidation type="list" allowBlank="1" showInputMessage="1" showErrorMessage="1" sqref="F7:N7">
      <formula1>"速やかに適用する,適用開始日を指定する"</formula1>
    </dataValidation>
    <dataValidation type="custom" imeMode="halfAlpha" allowBlank="1" showInputMessage="1" showErrorMessage="1" errorTitle="形式エラー" error="半角数字5桁又は半角英数字8桁で御記入ください。" sqref="F9:N9">
      <formula1>OR(LEN(F9)=5,LEN(F9)=8)</formula1>
    </dataValidation>
    <dataValidation type="list" allowBlank="1" showInputMessage="1" showErrorMessage="1" sqref="E79:N79">
      <formula1>"－,決済代理人,業務代行者"</formula1>
    </dataValidation>
    <dataValidation type="list" allowBlank="1" showInputMessage="1" showErrorMessage="1" sqref="O79:X79">
      <formula1>"－,業務代行者"</formula1>
    </dataValidation>
    <dataValidation allowBlank="1" showInputMessage="1" showErrorMessage="1" prompt="「決済照合システム　連絡窓口一覧」に掲載する連絡窓口情報について御記入ください。" sqref="A74"/>
    <dataValidation type="custom" imeMode="disabled" allowBlank="1" showInputMessage="1" showErrorMessage="1" errorTitle="形式エラー" error="半角でご記入ください。" sqref="E17:X18 E83:N83 E25:X26 E34:X35 E41:X42 E49:X50 E56:X57 E64:X65 E71:X72 E78:X78 E88:X88">
      <formula1>LEN(E17)=LENB(E17)</formula1>
    </dataValidation>
  </dataValidations>
  <hyperlinks>
    <hyperlink ref="W1" location="表紙!A1" display="表紙!A1"/>
    <hyperlink ref="R9:X9" location="mado" display="→3．連絡窓口の開示はこちら"/>
  </hyperlinks>
  <pageMargins left="0.51181102362204722" right="0.39370078740157483" top="0.78740157480314965" bottom="0.59055118110236227" header="0.31496062992125984" footer="0.11811023622047245"/>
  <pageSetup paperSize="9" scale="68" fitToHeight="0" orientation="portrait" r:id="rId1"/>
  <headerFooter alignWithMargins="0"/>
  <rowBreaks count="2" manualBreakCount="2">
    <brk id="43" max="22" man="1"/>
    <brk id="73"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72"/>
  <sheetViews>
    <sheetView showGridLines="0" showRowColHeaders="0" showRuler="0" view="pageLayout" zoomScaleNormal="100" zoomScaleSheetLayoutView="100" workbookViewId="0">
      <selection activeCell="E7" sqref="E7:J7"/>
    </sheetView>
  </sheetViews>
  <sheetFormatPr defaultColWidth="3" defaultRowHeight="18.75" x14ac:dyDescent="0.15"/>
  <cols>
    <col min="1" max="1" width="2.625" style="89" customWidth="1"/>
    <col min="2" max="4" width="8.625" style="89" customWidth="1"/>
    <col min="5" max="5" width="9.625" style="89" customWidth="1"/>
    <col min="6" max="6" width="7.625" style="89" customWidth="1"/>
    <col min="7" max="7" width="9.625" style="89" customWidth="1"/>
    <col min="8" max="8" width="7.625" style="89" customWidth="1"/>
    <col min="9" max="9" width="9.625" style="89" customWidth="1"/>
    <col min="10" max="10" width="7.625" style="89" customWidth="1"/>
    <col min="11" max="13" width="8.625" style="89" customWidth="1"/>
    <col min="14" max="14" width="9.625" style="89" customWidth="1"/>
    <col min="15" max="15" width="7.625" style="89" customWidth="1"/>
    <col min="16" max="16" width="9.625" style="89" customWidth="1"/>
    <col min="17" max="17" width="7.625" style="89" customWidth="1"/>
    <col min="18" max="18" width="9.625" style="89" customWidth="1"/>
    <col min="19" max="19" width="7.625" style="89" customWidth="1"/>
    <col min="20" max="16384" width="3" style="89"/>
  </cols>
  <sheetData>
    <row r="1" spans="1:19" s="251" customFormat="1" ht="18" customHeight="1" x14ac:dyDescent="0.4">
      <c r="A1" s="250"/>
      <c r="F1" s="252"/>
      <c r="J1" s="253"/>
      <c r="R1" s="378" t="s">
        <v>16</v>
      </c>
      <c r="S1" s="378"/>
    </row>
    <row r="2" spans="1:19" s="251" customFormat="1" ht="18" customHeight="1" x14ac:dyDescent="0.15"/>
    <row r="3" spans="1:19" s="251" customFormat="1" ht="18" customHeight="1" x14ac:dyDescent="0.15">
      <c r="A3" s="412" t="s">
        <v>158</v>
      </c>
      <c r="B3" s="412"/>
      <c r="C3" s="412"/>
      <c r="D3" s="412"/>
      <c r="E3" s="412"/>
      <c r="F3" s="412"/>
      <c r="G3" s="412"/>
      <c r="H3" s="412"/>
      <c r="I3" s="412"/>
      <c r="J3" s="412"/>
      <c r="K3" s="412"/>
      <c r="L3" s="412"/>
      <c r="M3" s="412"/>
      <c r="N3" s="412"/>
      <c r="O3" s="412"/>
      <c r="P3" s="412"/>
      <c r="Q3" s="412"/>
      <c r="R3" s="412"/>
      <c r="S3" s="412"/>
    </row>
    <row r="4" spans="1:19" ht="18" customHeight="1" x14ac:dyDescent="0.15">
      <c r="A4" s="98"/>
      <c r="B4" s="225"/>
      <c r="C4" s="98"/>
      <c r="D4" s="226"/>
      <c r="E4" s="227"/>
      <c r="F4" s="228"/>
      <c r="G4" s="228"/>
      <c r="H4" s="228"/>
      <c r="I4" s="228"/>
      <c r="J4" s="229"/>
      <c r="K4" s="229"/>
      <c r="L4" s="227"/>
      <c r="M4" s="227"/>
      <c r="N4" s="227"/>
      <c r="O4" s="94"/>
      <c r="P4" s="94"/>
    </row>
    <row r="5" spans="1:19" ht="18" customHeight="1" x14ac:dyDescent="0.15">
      <c r="A5" s="89" t="s">
        <v>672</v>
      </c>
      <c r="E5" s="94"/>
      <c r="F5" s="247"/>
      <c r="G5" s="247"/>
      <c r="H5" s="247"/>
      <c r="I5" s="247"/>
    </row>
    <row r="6" spans="1:19" ht="23.1" customHeight="1" x14ac:dyDescent="0.15">
      <c r="B6" s="361" t="s">
        <v>97</v>
      </c>
      <c r="C6" s="361"/>
      <c r="D6" s="361"/>
      <c r="E6" s="361" t="s">
        <v>99</v>
      </c>
      <c r="F6" s="361"/>
      <c r="G6" s="361"/>
      <c r="H6" s="361"/>
      <c r="I6" s="361"/>
      <c r="J6" s="361"/>
      <c r="K6" s="248" t="s">
        <v>98</v>
      </c>
    </row>
    <row r="7" spans="1:19" ht="23.1" customHeight="1" x14ac:dyDescent="0.15">
      <c r="B7" s="361" t="s">
        <v>701</v>
      </c>
      <c r="C7" s="361"/>
      <c r="D7" s="361"/>
      <c r="E7" s="380"/>
      <c r="F7" s="380"/>
      <c r="G7" s="380"/>
      <c r="H7" s="380"/>
      <c r="I7" s="380"/>
      <c r="J7" s="380"/>
      <c r="K7" s="269" t="s">
        <v>100</v>
      </c>
    </row>
    <row r="8" spans="1:19" ht="23.1" customHeight="1" x14ac:dyDescent="0.15">
      <c r="B8" s="362" t="s">
        <v>92</v>
      </c>
      <c r="C8" s="363"/>
      <c r="D8" s="364"/>
      <c r="E8" s="370"/>
      <c r="F8" s="371"/>
      <c r="G8" s="371"/>
      <c r="H8" s="371"/>
      <c r="I8" s="371"/>
      <c r="J8" s="372"/>
      <c r="K8" s="368" t="s">
        <v>151</v>
      </c>
    </row>
    <row r="9" spans="1:19" ht="23.1" customHeight="1" x14ac:dyDescent="0.15">
      <c r="B9" s="365"/>
      <c r="C9" s="366"/>
      <c r="D9" s="367"/>
      <c r="E9" s="284"/>
      <c r="F9" s="282" t="s">
        <v>126</v>
      </c>
      <c r="G9" s="284"/>
      <c r="H9" s="282" t="s">
        <v>33</v>
      </c>
      <c r="I9" s="284"/>
      <c r="J9" s="283" t="s">
        <v>124</v>
      </c>
      <c r="K9" s="369"/>
    </row>
    <row r="10" spans="1:19" s="263" customFormat="1" ht="36" customHeight="1" x14ac:dyDescent="0.4">
      <c r="A10" s="263" t="s">
        <v>680</v>
      </c>
    </row>
    <row r="11" spans="1:19" ht="19.5" customHeight="1" x14ac:dyDescent="0.15">
      <c r="A11" s="89" t="s">
        <v>659</v>
      </c>
      <c r="C11" s="254"/>
      <c r="D11" s="254"/>
      <c r="E11" s="254"/>
      <c r="F11" s="254"/>
      <c r="G11" s="254"/>
      <c r="H11" s="254"/>
      <c r="I11" s="254"/>
      <c r="J11" s="254"/>
      <c r="K11" s="254"/>
      <c r="L11" s="254"/>
      <c r="M11" s="254"/>
      <c r="N11" s="254"/>
      <c r="O11" s="254"/>
      <c r="P11" s="254"/>
    </row>
    <row r="12" spans="1:19" ht="19.5" customHeight="1" x14ac:dyDescent="0.15">
      <c r="A12" s="91"/>
      <c r="B12" s="89" t="s">
        <v>715</v>
      </c>
      <c r="G12" s="418"/>
      <c r="H12" s="418"/>
      <c r="I12" s="418"/>
      <c r="J12" s="418"/>
    </row>
    <row r="13" spans="1:19" ht="19.5" customHeight="1" x14ac:dyDescent="0.15">
      <c r="B13" s="445" t="s">
        <v>1144</v>
      </c>
      <c r="C13" s="446"/>
      <c r="D13" s="447"/>
      <c r="E13" s="340"/>
      <c r="F13" s="341"/>
      <c r="G13" s="341"/>
      <c r="H13" s="341"/>
      <c r="I13" s="341"/>
      <c r="J13" s="342"/>
      <c r="K13" s="239"/>
      <c r="L13" s="239"/>
      <c r="M13" s="239"/>
      <c r="N13" s="239"/>
      <c r="O13" s="239"/>
      <c r="P13" s="239"/>
    </row>
    <row r="14" spans="1:19" ht="39" customHeight="1" x14ac:dyDescent="0.4">
      <c r="A14" s="249"/>
      <c r="B14" s="263" t="s">
        <v>717</v>
      </c>
      <c r="C14" s="247"/>
      <c r="D14" s="247"/>
      <c r="E14" s="94"/>
      <c r="F14" s="194"/>
      <c r="G14" s="194"/>
      <c r="H14" s="194"/>
      <c r="I14" s="194"/>
      <c r="J14" s="194"/>
      <c r="K14" s="194"/>
      <c r="L14" s="194"/>
      <c r="M14" s="94"/>
      <c r="N14" s="94"/>
      <c r="O14" s="94"/>
      <c r="P14" s="94"/>
    </row>
    <row r="15" spans="1:19" ht="19.5" customHeight="1" x14ac:dyDescent="0.15">
      <c r="B15" s="444" t="s">
        <v>718</v>
      </c>
      <c r="C15" s="444"/>
      <c r="D15" s="444"/>
      <c r="E15" s="444"/>
      <c r="F15" s="444"/>
      <c r="G15" s="444"/>
      <c r="H15" s="444"/>
      <c r="I15" s="444"/>
      <c r="J15" s="444"/>
      <c r="K15" s="192"/>
      <c r="L15" s="192"/>
      <c r="M15" s="192"/>
      <c r="N15" s="192"/>
      <c r="O15" s="192"/>
    </row>
    <row r="16" spans="1:19" ht="19.5" customHeight="1" x14ac:dyDescent="0.15">
      <c r="B16" s="441" t="s">
        <v>1092</v>
      </c>
      <c r="C16" s="442"/>
      <c r="D16" s="442"/>
      <c r="E16" s="442"/>
      <c r="F16" s="442"/>
      <c r="G16" s="442"/>
      <c r="H16" s="442"/>
      <c r="I16" s="442"/>
      <c r="J16" s="443"/>
      <c r="K16" s="441" t="s">
        <v>1093</v>
      </c>
      <c r="L16" s="442"/>
      <c r="M16" s="442"/>
      <c r="N16" s="442"/>
      <c r="O16" s="442"/>
      <c r="P16" s="442"/>
      <c r="Q16" s="442"/>
      <c r="R16" s="442"/>
      <c r="S16" s="443"/>
    </row>
    <row r="17" spans="1:19" ht="19.5" customHeight="1" x14ac:dyDescent="0.15">
      <c r="A17" s="93" t="str">
        <f>IF(OR(E17&lt;&gt;"",N17&lt;&gt;""),1,"")</f>
        <v/>
      </c>
      <c r="B17" s="344" t="s">
        <v>6</v>
      </c>
      <c r="C17" s="345"/>
      <c r="D17" s="346"/>
      <c r="E17" s="340"/>
      <c r="F17" s="341"/>
      <c r="G17" s="341"/>
      <c r="H17" s="341"/>
      <c r="I17" s="341"/>
      <c r="J17" s="342"/>
      <c r="K17" s="344" t="s">
        <v>6</v>
      </c>
      <c r="L17" s="345"/>
      <c r="M17" s="346"/>
      <c r="N17" s="340"/>
      <c r="O17" s="341"/>
      <c r="P17" s="341"/>
      <c r="Q17" s="341"/>
      <c r="R17" s="341"/>
      <c r="S17" s="342"/>
    </row>
    <row r="18" spans="1:19" ht="19.5" customHeight="1" x14ac:dyDescent="0.15">
      <c r="B18" s="344" t="s">
        <v>716</v>
      </c>
      <c r="C18" s="345"/>
      <c r="D18" s="346"/>
      <c r="E18" s="340"/>
      <c r="F18" s="341"/>
      <c r="G18" s="341"/>
      <c r="H18" s="341"/>
      <c r="I18" s="341"/>
      <c r="J18" s="342"/>
      <c r="K18" s="344" t="s">
        <v>716</v>
      </c>
      <c r="L18" s="345"/>
      <c r="M18" s="346"/>
      <c r="N18" s="340"/>
      <c r="O18" s="341"/>
      <c r="P18" s="341"/>
      <c r="Q18" s="341"/>
      <c r="R18" s="341"/>
      <c r="S18" s="342"/>
    </row>
    <row r="19" spans="1:19" ht="19.5" customHeight="1" x14ac:dyDescent="0.15">
      <c r="B19" s="344" t="s">
        <v>645</v>
      </c>
      <c r="C19" s="345"/>
      <c r="D19" s="346"/>
      <c r="E19" s="340"/>
      <c r="F19" s="341"/>
      <c r="G19" s="341"/>
      <c r="H19" s="341"/>
      <c r="I19" s="341"/>
      <c r="J19" s="342"/>
      <c r="K19" s="344" t="s">
        <v>645</v>
      </c>
      <c r="L19" s="345"/>
      <c r="M19" s="346"/>
      <c r="N19" s="340"/>
      <c r="O19" s="341"/>
      <c r="P19" s="341"/>
      <c r="Q19" s="341"/>
      <c r="R19" s="341"/>
      <c r="S19" s="342"/>
    </row>
    <row r="20" spans="1:19" ht="19.5" customHeight="1" x14ac:dyDescent="0.15">
      <c r="B20" s="347" t="s">
        <v>648</v>
      </c>
      <c r="C20" s="348"/>
      <c r="D20" s="349"/>
      <c r="E20" s="343"/>
      <c r="F20" s="341"/>
      <c r="G20" s="341"/>
      <c r="H20" s="341"/>
      <c r="I20" s="341"/>
      <c r="J20" s="342"/>
      <c r="K20" s="347" t="s">
        <v>648</v>
      </c>
      <c r="L20" s="348"/>
      <c r="M20" s="349"/>
      <c r="N20" s="343"/>
      <c r="O20" s="341"/>
      <c r="P20" s="341"/>
      <c r="Q20" s="341"/>
      <c r="R20" s="341"/>
      <c r="S20" s="342"/>
    </row>
    <row r="21" spans="1:19" ht="19.5" customHeight="1" x14ac:dyDescent="0.15">
      <c r="B21" s="344" t="s">
        <v>646</v>
      </c>
      <c r="C21" s="345"/>
      <c r="D21" s="346"/>
      <c r="E21" s="340"/>
      <c r="F21" s="341"/>
      <c r="G21" s="341"/>
      <c r="H21" s="341"/>
      <c r="I21" s="341"/>
      <c r="J21" s="342"/>
      <c r="K21" s="344" t="s">
        <v>646</v>
      </c>
      <c r="L21" s="345"/>
      <c r="M21" s="346"/>
      <c r="N21" s="340"/>
      <c r="O21" s="341"/>
      <c r="P21" s="341"/>
      <c r="Q21" s="341"/>
      <c r="R21" s="341"/>
      <c r="S21" s="342"/>
    </row>
    <row r="22" spans="1:19" ht="19.5" customHeight="1" x14ac:dyDescent="0.15">
      <c r="B22" s="344" t="s">
        <v>3</v>
      </c>
      <c r="C22" s="345"/>
      <c r="D22" s="346"/>
      <c r="E22" s="340"/>
      <c r="F22" s="341"/>
      <c r="G22" s="341"/>
      <c r="H22" s="341"/>
      <c r="I22" s="341"/>
      <c r="J22" s="342"/>
      <c r="K22" s="344" t="s">
        <v>3</v>
      </c>
      <c r="L22" s="345"/>
      <c r="M22" s="346"/>
      <c r="N22" s="340"/>
      <c r="O22" s="341"/>
      <c r="P22" s="341"/>
      <c r="Q22" s="341"/>
      <c r="R22" s="341"/>
      <c r="S22" s="342"/>
    </row>
    <row r="23" spans="1:19" ht="39" customHeight="1" x14ac:dyDescent="0.4">
      <c r="B23" s="263" t="s">
        <v>657</v>
      </c>
      <c r="E23" s="192"/>
      <c r="F23" s="192"/>
      <c r="G23" s="192"/>
      <c r="H23" s="192"/>
      <c r="I23" s="192"/>
    </row>
    <row r="24" spans="1:19" ht="19.5" customHeight="1" x14ac:dyDescent="0.15">
      <c r="B24" s="441" t="s">
        <v>1092</v>
      </c>
      <c r="C24" s="442"/>
      <c r="D24" s="442"/>
      <c r="E24" s="442"/>
      <c r="F24" s="442"/>
      <c r="G24" s="442"/>
      <c r="H24" s="442"/>
      <c r="I24" s="442"/>
      <c r="J24" s="443"/>
      <c r="K24" s="441" t="s">
        <v>1093</v>
      </c>
      <c r="L24" s="442"/>
      <c r="M24" s="442"/>
      <c r="N24" s="442"/>
      <c r="O24" s="442"/>
      <c r="P24" s="442"/>
      <c r="Q24" s="442"/>
      <c r="R24" s="442"/>
      <c r="S24" s="443"/>
    </row>
    <row r="25" spans="1:19" ht="19.5" customHeight="1" x14ac:dyDescent="0.15">
      <c r="A25" s="93" t="str">
        <f>IF(OR(E25&lt;&gt;"",N25&lt;&gt;""),1,"")</f>
        <v/>
      </c>
      <c r="B25" s="344" t="s">
        <v>6</v>
      </c>
      <c r="C25" s="345"/>
      <c r="D25" s="346"/>
      <c r="E25" s="448"/>
      <c r="F25" s="448"/>
      <c r="G25" s="448"/>
      <c r="H25" s="448"/>
      <c r="I25" s="448"/>
      <c r="J25" s="448"/>
      <c r="K25" s="344" t="s">
        <v>6</v>
      </c>
      <c r="L25" s="345"/>
      <c r="M25" s="346"/>
      <c r="N25" s="340"/>
      <c r="O25" s="341"/>
      <c r="P25" s="341"/>
      <c r="Q25" s="341"/>
      <c r="R25" s="341"/>
      <c r="S25" s="342"/>
    </row>
    <row r="26" spans="1:19" ht="19.5" customHeight="1" x14ac:dyDescent="0.15">
      <c r="B26" s="344" t="s">
        <v>719</v>
      </c>
      <c r="C26" s="345"/>
      <c r="D26" s="346"/>
      <c r="E26" s="340"/>
      <c r="F26" s="341"/>
      <c r="G26" s="341"/>
      <c r="H26" s="341"/>
      <c r="I26" s="341"/>
      <c r="J26" s="342"/>
      <c r="K26" s="344" t="s">
        <v>716</v>
      </c>
      <c r="L26" s="345"/>
      <c r="M26" s="346"/>
      <c r="N26" s="340"/>
      <c r="O26" s="341"/>
      <c r="P26" s="341"/>
      <c r="Q26" s="341"/>
      <c r="R26" s="341"/>
      <c r="S26" s="342"/>
    </row>
    <row r="27" spans="1:19" ht="19.5" customHeight="1" x14ac:dyDescent="0.15">
      <c r="B27" s="344" t="s">
        <v>645</v>
      </c>
      <c r="C27" s="345"/>
      <c r="D27" s="346"/>
      <c r="E27" s="340"/>
      <c r="F27" s="341"/>
      <c r="G27" s="341"/>
      <c r="H27" s="341"/>
      <c r="I27" s="341"/>
      <c r="J27" s="342"/>
      <c r="K27" s="344" t="s">
        <v>645</v>
      </c>
      <c r="L27" s="345"/>
      <c r="M27" s="346"/>
      <c r="N27" s="340"/>
      <c r="O27" s="341"/>
      <c r="P27" s="341"/>
      <c r="Q27" s="341"/>
      <c r="R27" s="341"/>
      <c r="S27" s="342"/>
    </row>
    <row r="28" spans="1:19" ht="19.5" customHeight="1" x14ac:dyDescent="0.15">
      <c r="B28" s="347" t="s">
        <v>648</v>
      </c>
      <c r="C28" s="348"/>
      <c r="D28" s="349"/>
      <c r="E28" s="343"/>
      <c r="F28" s="341"/>
      <c r="G28" s="341"/>
      <c r="H28" s="341"/>
      <c r="I28" s="341"/>
      <c r="J28" s="342"/>
      <c r="K28" s="347" t="s">
        <v>648</v>
      </c>
      <c r="L28" s="348"/>
      <c r="M28" s="349"/>
      <c r="N28" s="343"/>
      <c r="O28" s="341"/>
      <c r="P28" s="341"/>
      <c r="Q28" s="341"/>
      <c r="R28" s="341"/>
      <c r="S28" s="342"/>
    </row>
    <row r="29" spans="1:19" ht="19.5" customHeight="1" x14ac:dyDescent="0.15">
      <c r="B29" s="344" t="s">
        <v>646</v>
      </c>
      <c r="C29" s="345"/>
      <c r="D29" s="346"/>
      <c r="E29" s="340"/>
      <c r="F29" s="341"/>
      <c r="G29" s="341"/>
      <c r="H29" s="341"/>
      <c r="I29" s="341"/>
      <c r="J29" s="342"/>
      <c r="K29" s="344" t="s">
        <v>646</v>
      </c>
      <c r="L29" s="345"/>
      <c r="M29" s="346"/>
      <c r="N29" s="340"/>
      <c r="O29" s="341"/>
      <c r="P29" s="341"/>
      <c r="Q29" s="341"/>
      <c r="R29" s="341"/>
      <c r="S29" s="342"/>
    </row>
    <row r="30" spans="1:19" ht="19.5" customHeight="1" x14ac:dyDescent="0.15">
      <c r="B30" s="344" t="s">
        <v>3</v>
      </c>
      <c r="C30" s="345"/>
      <c r="D30" s="346"/>
      <c r="E30" s="340"/>
      <c r="F30" s="341"/>
      <c r="G30" s="341"/>
      <c r="H30" s="341"/>
      <c r="I30" s="341"/>
      <c r="J30" s="342"/>
      <c r="K30" s="344" t="s">
        <v>3</v>
      </c>
      <c r="L30" s="345"/>
      <c r="M30" s="346"/>
      <c r="N30" s="340"/>
      <c r="O30" s="341"/>
      <c r="P30" s="341"/>
      <c r="Q30" s="341"/>
      <c r="R30" s="341"/>
      <c r="S30" s="342"/>
    </row>
    <row r="31" spans="1:19" ht="38.25" customHeight="1" x14ac:dyDescent="0.4">
      <c r="B31" s="263" t="s">
        <v>658</v>
      </c>
      <c r="F31" s="192"/>
      <c r="G31" s="192"/>
      <c r="H31" s="192"/>
      <c r="I31" s="192"/>
      <c r="J31" s="192"/>
      <c r="K31" s="192"/>
      <c r="L31" s="192"/>
      <c r="M31" s="192"/>
      <c r="N31" s="192"/>
      <c r="O31" s="192"/>
    </row>
    <row r="32" spans="1:19" ht="19.5" customHeight="1" x14ac:dyDescent="0.15">
      <c r="B32" s="441" t="s">
        <v>1092</v>
      </c>
      <c r="C32" s="442"/>
      <c r="D32" s="442"/>
      <c r="E32" s="442"/>
      <c r="F32" s="442"/>
      <c r="G32" s="442"/>
      <c r="H32" s="442"/>
      <c r="I32" s="442"/>
      <c r="J32" s="443"/>
      <c r="K32" s="441" t="s">
        <v>1093</v>
      </c>
      <c r="L32" s="442"/>
      <c r="M32" s="442"/>
      <c r="N32" s="442"/>
      <c r="O32" s="442"/>
      <c r="P32" s="442"/>
      <c r="Q32" s="442"/>
      <c r="R32" s="442"/>
      <c r="S32" s="443"/>
    </row>
    <row r="33" spans="1:19" ht="19.5" customHeight="1" x14ac:dyDescent="0.15">
      <c r="A33" s="93" t="str">
        <f>IF(OR(E33&lt;&gt;"",N33&lt;&gt;""),1,"")</f>
        <v/>
      </c>
      <c r="B33" s="344" t="s">
        <v>6</v>
      </c>
      <c r="C33" s="345"/>
      <c r="D33" s="346"/>
      <c r="E33" s="340"/>
      <c r="F33" s="341"/>
      <c r="G33" s="341"/>
      <c r="H33" s="341"/>
      <c r="I33" s="341"/>
      <c r="J33" s="342"/>
      <c r="K33" s="344" t="s">
        <v>6</v>
      </c>
      <c r="L33" s="345"/>
      <c r="M33" s="346"/>
      <c r="N33" s="340"/>
      <c r="O33" s="341"/>
      <c r="P33" s="341"/>
      <c r="Q33" s="341"/>
      <c r="R33" s="341"/>
      <c r="S33" s="342"/>
    </row>
    <row r="34" spans="1:19" ht="19.5" customHeight="1" x14ac:dyDescent="0.15">
      <c r="B34" s="344" t="s">
        <v>716</v>
      </c>
      <c r="C34" s="345"/>
      <c r="D34" s="346"/>
      <c r="E34" s="340"/>
      <c r="F34" s="341"/>
      <c r="G34" s="341"/>
      <c r="H34" s="341"/>
      <c r="I34" s="341"/>
      <c r="J34" s="342"/>
      <c r="K34" s="344" t="s">
        <v>716</v>
      </c>
      <c r="L34" s="345"/>
      <c r="M34" s="346"/>
      <c r="N34" s="340"/>
      <c r="O34" s="341"/>
      <c r="P34" s="341"/>
      <c r="Q34" s="341"/>
      <c r="R34" s="341"/>
      <c r="S34" s="342"/>
    </row>
    <row r="35" spans="1:19" ht="19.5" customHeight="1" x14ac:dyDescent="0.15">
      <c r="B35" s="344" t="s">
        <v>645</v>
      </c>
      <c r="C35" s="345"/>
      <c r="D35" s="346"/>
      <c r="E35" s="340"/>
      <c r="F35" s="341"/>
      <c r="G35" s="341"/>
      <c r="H35" s="341"/>
      <c r="I35" s="341"/>
      <c r="J35" s="342"/>
      <c r="K35" s="344" t="s">
        <v>645</v>
      </c>
      <c r="L35" s="345"/>
      <c r="M35" s="346"/>
      <c r="N35" s="340"/>
      <c r="O35" s="341"/>
      <c r="P35" s="341"/>
      <c r="Q35" s="341"/>
      <c r="R35" s="341"/>
      <c r="S35" s="342"/>
    </row>
    <row r="36" spans="1:19" ht="19.5" customHeight="1" x14ac:dyDescent="0.15">
      <c r="B36" s="347" t="s">
        <v>648</v>
      </c>
      <c r="C36" s="348"/>
      <c r="D36" s="349"/>
      <c r="E36" s="343"/>
      <c r="F36" s="341"/>
      <c r="G36" s="341"/>
      <c r="H36" s="341"/>
      <c r="I36" s="341"/>
      <c r="J36" s="342"/>
      <c r="K36" s="347" t="s">
        <v>648</v>
      </c>
      <c r="L36" s="348"/>
      <c r="M36" s="349"/>
      <c r="N36" s="343"/>
      <c r="O36" s="341"/>
      <c r="P36" s="341"/>
      <c r="Q36" s="341"/>
      <c r="R36" s="341"/>
      <c r="S36" s="342"/>
    </row>
    <row r="37" spans="1:19" ht="19.5" customHeight="1" x14ac:dyDescent="0.15">
      <c r="B37" s="344" t="s">
        <v>646</v>
      </c>
      <c r="C37" s="345"/>
      <c r="D37" s="346"/>
      <c r="E37" s="340"/>
      <c r="F37" s="341"/>
      <c r="G37" s="341"/>
      <c r="H37" s="341"/>
      <c r="I37" s="341"/>
      <c r="J37" s="342"/>
      <c r="K37" s="344" t="s">
        <v>646</v>
      </c>
      <c r="L37" s="345"/>
      <c r="M37" s="346"/>
      <c r="N37" s="340"/>
      <c r="O37" s="341"/>
      <c r="P37" s="341"/>
      <c r="Q37" s="341"/>
      <c r="R37" s="341"/>
      <c r="S37" s="342"/>
    </row>
    <row r="38" spans="1:19" ht="19.5" customHeight="1" x14ac:dyDescent="0.15">
      <c r="B38" s="344" t="s">
        <v>3</v>
      </c>
      <c r="C38" s="345"/>
      <c r="D38" s="346"/>
      <c r="E38" s="340"/>
      <c r="F38" s="341"/>
      <c r="G38" s="341"/>
      <c r="H38" s="341"/>
      <c r="I38" s="341"/>
      <c r="J38" s="342"/>
      <c r="K38" s="344" t="s">
        <v>3</v>
      </c>
      <c r="L38" s="345"/>
      <c r="M38" s="346"/>
      <c r="N38" s="340"/>
      <c r="O38" s="341"/>
      <c r="P38" s="341"/>
      <c r="Q38" s="341"/>
      <c r="R38" s="341"/>
      <c r="S38" s="342"/>
    </row>
    <row r="39" spans="1:19" ht="19.5" customHeight="1" x14ac:dyDescent="0.15">
      <c r="B39" s="247"/>
      <c r="C39" s="247"/>
      <c r="D39" s="247"/>
      <c r="E39" s="247"/>
      <c r="F39" s="94"/>
      <c r="G39" s="94"/>
      <c r="H39" s="94"/>
      <c r="I39" s="94"/>
      <c r="J39" s="94"/>
      <c r="K39" s="194"/>
      <c r="L39" s="94"/>
      <c r="M39" s="94"/>
      <c r="N39" s="94"/>
      <c r="O39" s="94"/>
      <c r="P39" s="94"/>
    </row>
    <row r="40" spans="1:19" ht="19.5" customHeight="1" x14ac:dyDescent="0.15">
      <c r="A40" s="89" t="s">
        <v>720</v>
      </c>
      <c r="F40" s="192"/>
      <c r="G40" s="192"/>
      <c r="H40" s="192"/>
      <c r="I40" s="192"/>
      <c r="J40" s="192"/>
      <c r="K40" s="192"/>
      <c r="L40" s="192"/>
    </row>
    <row r="41" spans="1:19" ht="19.5" customHeight="1" x14ac:dyDescent="0.15">
      <c r="A41" s="91"/>
      <c r="B41" s="89" t="s">
        <v>721</v>
      </c>
      <c r="F41" s="192"/>
      <c r="G41" s="286"/>
      <c r="H41" s="286"/>
      <c r="I41" s="286"/>
      <c r="J41" s="286"/>
      <c r="K41" s="192"/>
      <c r="L41" s="192"/>
      <c r="M41" s="246"/>
      <c r="N41" s="246"/>
      <c r="O41" s="246"/>
      <c r="P41" s="246"/>
    </row>
    <row r="42" spans="1:19" ht="19.5" customHeight="1" x14ac:dyDescent="0.15">
      <c r="B42" s="445" t="s">
        <v>1144</v>
      </c>
      <c r="C42" s="446"/>
      <c r="D42" s="447"/>
      <c r="E42" s="356"/>
      <c r="F42" s="356"/>
      <c r="G42" s="356"/>
      <c r="H42" s="356"/>
      <c r="I42" s="356"/>
      <c r="J42" s="356"/>
      <c r="K42" s="239"/>
      <c r="L42" s="239"/>
      <c r="M42" s="239"/>
      <c r="N42" s="239"/>
      <c r="O42" s="239"/>
      <c r="P42" s="239"/>
    </row>
    <row r="43" spans="1:19" ht="38.25" customHeight="1" x14ac:dyDescent="0.4">
      <c r="B43" s="195" t="s">
        <v>660</v>
      </c>
      <c r="G43" s="418"/>
      <c r="H43" s="418"/>
      <c r="I43" s="418"/>
      <c r="J43" s="418"/>
    </row>
    <row r="44" spans="1:19" ht="19.5" customHeight="1" x14ac:dyDescent="0.15">
      <c r="B44" s="441" t="s">
        <v>1092</v>
      </c>
      <c r="C44" s="442"/>
      <c r="D44" s="442"/>
      <c r="E44" s="442"/>
      <c r="F44" s="442"/>
      <c r="G44" s="442"/>
      <c r="H44" s="442"/>
      <c r="I44" s="442"/>
      <c r="J44" s="443"/>
      <c r="K44" s="441" t="s">
        <v>1093</v>
      </c>
      <c r="L44" s="442"/>
      <c r="M44" s="442"/>
      <c r="N44" s="442"/>
      <c r="O44" s="442"/>
      <c r="P44" s="442"/>
      <c r="Q44" s="442"/>
      <c r="R44" s="442"/>
      <c r="S44" s="443"/>
    </row>
    <row r="45" spans="1:19" ht="19.5" customHeight="1" x14ac:dyDescent="0.15">
      <c r="A45" s="93" t="str">
        <f>IF(OR(E45&lt;&gt;"",N45&lt;&gt;""),1,"")</f>
        <v/>
      </c>
      <c r="B45" s="344" t="s">
        <v>6</v>
      </c>
      <c r="C45" s="345"/>
      <c r="D45" s="346"/>
      <c r="E45" s="340"/>
      <c r="F45" s="341"/>
      <c r="G45" s="341"/>
      <c r="H45" s="341"/>
      <c r="I45" s="341"/>
      <c r="J45" s="342"/>
      <c r="K45" s="344" t="s">
        <v>6</v>
      </c>
      <c r="L45" s="345"/>
      <c r="M45" s="346"/>
      <c r="N45" s="340"/>
      <c r="O45" s="341"/>
      <c r="P45" s="341"/>
      <c r="Q45" s="341"/>
      <c r="R45" s="341"/>
      <c r="S45" s="342"/>
    </row>
    <row r="46" spans="1:19" ht="19.5" customHeight="1" x14ac:dyDescent="0.15">
      <c r="B46" s="344" t="s">
        <v>723</v>
      </c>
      <c r="C46" s="345"/>
      <c r="D46" s="346"/>
      <c r="E46" s="340"/>
      <c r="F46" s="341"/>
      <c r="G46" s="341"/>
      <c r="H46" s="341"/>
      <c r="I46" s="341"/>
      <c r="J46" s="342"/>
      <c r="K46" s="344" t="s">
        <v>716</v>
      </c>
      <c r="L46" s="345"/>
      <c r="M46" s="346"/>
      <c r="N46" s="340"/>
      <c r="O46" s="341"/>
      <c r="P46" s="341"/>
      <c r="Q46" s="341"/>
      <c r="R46" s="341"/>
      <c r="S46" s="342"/>
    </row>
    <row r="47" spans="1:19" ht="19.5" customHeight="1" x14ac:dyDescent="0.15">
      <c r="B47" s="344" t="s">
        <v>645</v>
      </c>
      <c r="C47" s="345"/>
      <c r="D47" s="346"/>
      <c r="E47" s="340"/>
      <c r="F47" s="341"/>
      <c r="G47" s="341"/>
      <c r="H47" s="341"/>
      <c r="I47" s="341"/>
      <c r="J47" s="342"/>
      <c r="K47" s="344" t="s">
        <v>645</v>
      </c>
      <c r="L47" s="345"/>
      <c r="M47" s="346"/>
      <c r="N47" s="340"/>
      <c r="O47" s="341"/>
      <c r="P47" s="341"/>
      <c r="Q47" s="341"/>
      <c r="R47" s="341"/>
      <c r="S47" s="342"/>
    </row>
    <row r="48" spans="1:19" ht="19.5" customHeight="1" x14ac:dyDescent="0.15">
      <c r="B48" s="347" t="s">
        <v>648</v>
      </c>
      <c r="C48" s="348"/>
      <c r="D48" s="349"/>
      <c r="E48" s="343"/>
      <c r="F48" s="341"/>
      <c r="G48" s="341"/>
      <c r="H48" s="341"/>
      <c r="I48" s="341"/>
      <c r="J48" s="342"/>
      <c r="K48" s="347" t="s">
        <v>648</v>
      </c>
      <c r="L48" s="348"/>
      <c r="M48" s="349"/>
      <c r="N48" s="343"/>
      <c r="O48" s="341"/>
      <c r="P48" s="341"/>
      <c r="Q48" s="341"/>
      <c r="R48" s="341"/>
      <c r="S48" s="342"/>
    </row>
    <row r="49" spans="2:19" ht="19.5" customHeight="1" x14ac:dyDescent="0.15">
      <c r="B49" s="344" t="s">
        <v>646</v>
      </c>
      <c r="C49" s="345"/>
      <c r="D49" s="346"/>
      <c r="E49" s="340"/>
      <c r="F49" s="341"/>
      <c r="G49" s="341"/>
      <c r="H49" s="341"/>
      <c r="I49" s="341"/>
      <c r="J49" s="342"/>
      <c r="K49" s="344" t="s">
        <v>646</v>
      </c>
      <c r="L49" s="345"/>
      <c r="M49" s="346"/>
      <c r="N49" s="340"/>
      <c r="O49" s="341"/>
      <c r="P49" s="341"/>
      <c r="Q49" s="341"/>
      <c r="R49" s="341"/>
      <c r="S49" s="342"/>
    </row>
    <row r="50" spans="2:19" ht="19.5" customHeight="1" x14ac:dyDescent="0.15">
      <c r="B50" s="344" t="s">
        <v>3</v>
      </c>
      <c r="C50" s="345"/>
      <c r="D50" s="346"/>
      <c r="E50" s="340"/>
      <c r="F50" s="341"/>
      <c r="G50" s="341"/>
      <c r="H50" s="341"/>
      <c r="I50" s="341"/>
      <c r="J50" s="342"/>
      <c r="K50" s="344" t="s">
        <v>3</v>
      </c>
      <c r="L50" s="345"/>
      <c r="M50" s="346"/>
      <c r="N50" s="340"/>
      <c r="O50" s="341"/>
      <c r="P50" s="341"/>
      <c r="Q50" s="341"/>
      <c r="R50" s="341"/>
      <c r="S50" s="342"/>
    </row>
    <row r="53" spans="2:19" x14ac:dyDescent="0.15">
      <c r="B53" s="255" t="s">
        <v>102</v>
      </c>
      <c r="C53" s="196" t="s">
        <v>710</v>
      </c>
      <c r="D53" s="249" t="s">
        <v>149</v>
      </c>
      <c r="E53" s="247"/>
      <c r="F53" s="247"/>
      <c r="G53" s="247"/>
      <c r="H53" s="247"/>
      <c r="I53" s="247"/>
      <c r="J53" s="247"/>
      <c r="K53" s="247"/>
      <c r="L53" s="247"/>
      <c r="M53" s="247"/>
      <c r="N53" s="247"/>
      <c r="O53" s="247"/>
      <c r="P53" s="247"/>
    </row>
    <row r="54" spans="2:19" x14ac:dyDescent="0.15">
      <c r="B54" s="247"/>
      <c r="C54" s="196"/>
      <c r="D54" s="265" t="s">
        <v>1096</v>
      </c>
      <c r="E54" s="270" t="s">
        <v>1108</v>
      </c>
      <c r="F54" s="247"/>
      <c r="G54" s="247"/>
      <c r="H54" s="247"/>
      <c r="I54" s="247"/>
      <c r="J54" s="247"/>
      <c r="K54" s="247"/>
      <c r="L54" s="247"/>
      <c r="M54" s="247"/>
      <c r="N54" s="247"/>
      <c r="O54" s="247"/>
      <c r="P54" s="247"/>
    </row>
    <row r="55" spans="2:19" x14ac:dyDescent="0.15">
      <c r="B55" s="247"/>
      <c r="C55" s="196"/>
      <c r="D55" s="265" t="s">
        <v>1097</v>
      </c>
      <c r="E55" s="270" t="s">
        <v>1109</v>
      </c>
      <c r="F55" s="247"/>
      <c r="G55" s="247"/>
      <c r="H55" s="247"/>
      <c r="I55" s="247"/>
      <c r="J55" s="247"/>
      <c r="K55" s="247"/>
      <c r="L55" s="247"/>
      <c r="M55" s="247"/>
      <c r="N55" s="247"/>
      <c r="O55" s="247"/>
      <c r="P55" s="247"/>
    </row>
    <row r="56" spans="2:19" x14ac:dyDescent="0.15">
      <c r="B56" s="247"/>
      <c r="C56" s="196" t="s">
        <v>714</v>
      </c>
      <c r="D56" s="89" t="s">
        <v>1140</v>
      </c>
      <c r="E56" s="266"/>
      <c r="F56" s="247"/>
      <c r="G56" s="247"/>
      <c r="H56" s="247"/>
      <c r="I56" s="247"/>
      <c r="J56" s="247"/>
      <c r="K56" s="247"/>
      <c r="L56" s="247"/>
      <c r="M56" s="247"/>
      <c r="N56" s="247"/>
      <c r="O56" s="247"/>
      <c r="P56" s="247"/>
    </row>
    <row r="57" spans="2:19" x14ac:dyDescent="0.15">
      <c r="B57" s="266"/>
      <c r="C57" s="196"/>
      <c r="D57" s="89" t="s">
        <v>1141</v>
      </c>
      <c r="E57" s="266"/>
      <c r="F57" s="266"/>
      <c r="G57" s="266"/>
      <c r="H57" s="266"/>
      <c r="I57" s="266"/>
      <c r="J57" s="266"/>
      <c r="K57" s="266"/>
      <c r="L57" s="266"/>
      <c r="M57" s="266"/>
      <c r="N57" s="266"/>
      <c r="O57" s="266"/>
      <c r="P57" s="266"/>
    </row>
    <row r="58" spans="2:19" x14ac:dyDescent="0.15">
      <c r="B58" s="266"/>
      <c r="C58" s="196"/>
      <c r="D58" s="285" t="s">
        <v>1098</v>
      </c>
      <c r="E58" s="266"/>
      <c r="F58" s="266"/>
      <c r="G58" s="266"/>
      <c r="H58" s="266"/>
      <c r="I58" s="266"/>
      <c r="J58" s="266"/>
      <c r="K58" s="266"/>
      <c r="L58" s="266"/>
      <c r="M58" s="266"/>
      <c r="N58" s="266"/>
      <c r="O58" s="266"/>
      <c r="P58" s="266"/>
    </row>
    <row r="59" spans="2:19" x14ac:dyDescent="0.15">
      <c r="B59" s="266"/>
      <c r="C59" s="196"/>
      <c r="D59" s="89" t="s">
        <v>1110</v>
      </c>
      <c r="E59" s="266"/>
      <c r="F59" s="266"/>
      <c r="G59" s="266"/>
      <c r="H59" s="266"/>
      <c r="I59" s="266"/>
      <c r="J59" s="266"/>
      <c r="K59" s="266"/>
      <c r="L59" s="266"/>
      <c r="M59" s="266"/>
      <c r="N59" s="266"/>
      <c r="O59" s="266"/>
      <c r="P59" s="266"/>
    </row>
    <row r="60" spans="2:19" x14ac:dyDescent="0.15">
      <c r="B60" s="247"/>
      <c r="C60" s="196" t="s">
        <v>724</v>
      </c>
      <c r="D60" s="89" t="s">
        <v>1183</v>
      </c>
      <c r="E60" s="238"/>
      <c r="F60" s="238"/>
      <c r="G60" s="238"/>
      <c r="H60" s="238"/>
      <c r="I60" s="238"/>
      <c r="J60" s="238"/>
      <c r="K60" s="238"/>
      <c r="L60" s="238"/>
      <c r="M60" s="238"/>
      <c r="N60" s="238"/>
      <c r="O60" s="247"/>
      <c r="P60" s="247"/>
    </row>
    <row r="61" spans="2:19" x14ac:dyDescent="0.15">
      <c r="B61" s="247"/>
      <c r="C61" s="196"/>
      <c r="D61" s="89" t="s">
        <v>1189</v>
      </c>
      <c r="E61" s="238"/>
      <c r="F61" s="238"/>
      <c r="G61" s="238"/>
      <c r="H61" s="238"/>
      <c r="I61" s="238"/>
      <c r="J61" s="238"/>
      <c r="K61" s="238"/>
      <c r="L61" s="238"/>
      <c r="M61" s="238"/>
      <c r="N61" s="238"/>
      <c r="O61" s="247"/>
      <c r="P61" s="247"/>
    </row>
    <row r="62" spans="2:19" x14ac:dyDescent="0.15">
      <c r="B62" s="247"/>
      <c r="C62" s="196"/>
      <c r="D62" s="89" t="s">
        <v>1182</v>
      </c>
      <c r="E62" s="238"/>
      <c r="F62" s="238"/>
      <c r="G62" s="238"/>
      <c r="H62" s="238"/>
      <c r="I62" s="238"/>
      <c r="J62" s="238"/>
      <c r="K62" s="238"/>
      <c r="L62" s="238"/>
      <c r="M62" s="238"/>
      <c r="N62" s="238"/>
      <c r="O62" s="247"/>
      <c r="P62" s="247"/>
    </row>
    <row r="63" spans="2:19" x14ac:dyDescent="0.15">
      <c r="B63" s="310"/>
      <c r="C63" s="196"/>
      <c r="D63" s="89" t="s">
        <v>1184</v>
      </c>
      <c r="E63" s="238"/>
      <c r="F63" s="238"/>
      <c r="G63" s="238"/>
      <c r="H63" s="238"/>
      <c r="I63" s="238"/>
      <c r="J63" s="238"/>
      <c r="K63" s="238"/>
      <c r="L63" s="238"/>
      <c r="M63" s="238"/>
      <c r="N63" s="238"/>
      <c r="O63" s="310"/>
      <c r="P63" s="310"/>
    </row>
    <row r="64" spans="2:19" x14ac:dyDescent="0.15">
      <c r="B64" s="247"/>
      <c r="C64" s="196" t="s">
        <v>647</v>
      </c>
      <c r="D64" s="249" t="s">
        <v>644</v>
      </c>
      <c r="E64" s="247"/>
      <c r="F64" s="247"/>
      <c r="G64" s="247"/>
      <c r="H64" s="247"/>
      <c r="I64" s="247"/>
      <c r="J64" s="247"/>
      <c r="K64" s="247"/>
      <c r="L64" s="247"/>
      <c r="M64" s="247"/>
      <c r="N64" s="247"/>
      <c r="O64" s="247"/>
      <c r="P64" s="247"/>
    </row>
    <row r="65" spans="1:19" x14ac:dyDescent="0.15">
      <c r="B65" s="247"/>
      <c r="C65" s="196" t="s">
        <v>652</v>
      </c>
      <c r="D65" s="249" t="s">
        <v>152</v>
      </c>
      <c r="E65" s="247"/>
      <c r="F65" s="247"/>
      <c r="G65" s="247"/>
      <c r="H65" s="247"/>
      <c r="I65" s="247"/>
      <c r="J65" s="247"/>
      <c r="K65" s="247"/>
      <c r="L65" s="247"/>
      <c r="M65" s="247"/>
      <c r="N65" s="247"/>
      <c r="O65" s="247"/>
      <c r="P65" s="247"/>
    </row>
    <row r="66" spans="1:19" x14ac:dyDescent="0.15">
      <c r="B66" s="247"/>
      <c r="C66" s="196" t="s">
        <v>651</v>
      </c>
      <c r="D66" s="249" t="s">
        <v>140</v>
      </c>
      <c r="E66" s="247"/>
      <c r="F66" s="247"/>
      <c r="G66" s="247"/>
      <c r="H66" s="247"/>
      <c r="I66" s="247"/>
      <c r="J66" s="247"/>
      <c r="K66" s="247"/>
      <c r="L66" s="247"/>
      <c r="M66" s="247"/>
      <c r="N66" s="247"/>
      <c r="O66" s="247"/>
      <c r="P66" s="247"/>
    </row>
    <row r="67" spans="1:19" s="94" customFormat="1" ht="19.5" customHeight="1" x14ac:dyDescent="0.15">
      <c r="B67" s="247"/>
      <c r="C67" s="247"/>
      <c r="D67" s="249"/>
      <c r="E67" s="247"/>
      <c r="F67" s="247"/>
      <c r="G67" s="247"/>
      <c r="H67" s="247"/>
      <c r="I67" s="247"/>
      <c r="J67" s="247"/>
      <c r="K67" s="247"/>
      <c r="L67" s="247"/>
      <c r="M67" s="247"/>
      <c r="N67" s="247"/>
      <c r="O67" s="247"/>
      <c r="P67" s="247"/>
    </row>
    <row r="68" spans="1:19" x14ac:dyDescent="0.15">
      <c r="B68" s="247"/>
      <c r="C68" s="247"/>
      <c r="D68" s="249"/>
      <c r="E68" s="247"/>
      <c r="F68" s="247"/>
      <c r="G68" s="247"/>
      <c r="H68" s="247"/>
      <c r="I68" s="247"/>
      <c r="J68" s="247"/>
      <c r="K68" s="247"/>
      <c r="L68" s="247"/>
      <c r="M68" s="247"/>
      <c r="N68" s="247"/>
      <c r="O68" s="247"/>
      <c r="P68" s="247"/>
    </row>
    <row r="69" spans="1:19" x14ac:dyDescent="0.15">
      <c r="S69" s="245" t="s">
        <v>4</v>
      </c>
    </row>
    <row r="70" spans="1:19" x14ac:dyDescent="0.15">
      <c r="N70" s="245"/>
    </row>
    <row r="71" spans="1:19" s="95" customFormat="1" ht="39" customHeight="1" x14ac:dyDescent="0.15">
      <c r="A71" s="417" t="s">
        <v>757</v>
      </c>
      <c r="B71" s="417"/>
      <c r="C71" s="417"/>
      <c r="D71" s="417"/>
      <c r="E71" s="417"/>
      <c r="F71" s="417"/>
      <c r="G71" s="417"/>
      <c r="H71" s="417"/>
      <c r="I71" s="417"/>
      <c r="J71" s="417"/>
      <c r="K71" s="417"/>
      <c r="L71" s="417"/>
      <c r="M71" s="417"/>
      <c r="N71" s="417"/>
      <c r="O71" s="417"/>
      <c r="P71" s="417"/>
      <c r="Q71" s="417"/>
      <c r="R71" s="417"/>
      <c r="S71" s="417"/>
    </row>
    <row r="72" spans="1:19" s="95" customFormat="1" ht="36" customHeight="1" x14ac:dyDescent="0.15">
      <c r="A72" s="417" t="s">
        <v>1208</v>
      </c>
      <c r="B72" s="417"/>
      <c r="C72" s="417"/>
      <c r="D72" s="417"/>
      <c r="E72" s="417"/>
      <c r="F72" s="417"/>
      <c r="G72" s="417"/>
      <c r="H72" s="417"/>
      <c r="I72" s="417"/>
      <c r="J72" s="417"/>
      <c r="K72" s="417"/>
      <c r="L72" s="417"/>
      <c r="M72" s="417"/>
      <c r="N72" s="417"/>
      <c r="O72" s="417"/>
      <c r="P72" s="417"/>
      <c r="Q72" s="417"/>
      <c r="R72" s="417"/>
      <c r="S72" s="417"/>
    </row>
  </sheetData>
  <sheetProtection password="CC8A" sheet="1" selectLockedCells="1"/>
  <mergeCells count="122">
    <mergeCell ref="N34:S34"/>
    <mergeCell ref="N33:S33"/>
    <mergeCell ref="E29:J29"/>
    <mergeCell ref="K28:M28"/>
    <mergeCell ref="N28:S28"/>
    <mergeCell ref="K44:S44"/>
    <mergeCell ref="K45:M45"/>
    <mergeCell ref="N45:S45"/>
    <mergeCell ref="A71:S71"/>
    <mergeCell ref="K34:M34"/>
    <mergeCell ref="N29:S29"/>
    <mergeCell ref="K29:M29"/>
    <mergeCell ref="K30:M30"/>
    <mergeCell ref="N30:S30"/>
    <mergeCell ref="K32:S32"/>
    <mergeCell ref="K33:M33"/>
    <mergeCell ref="B34:D34"/>
    <mergeCell ref="E34:J34"/>
    <mergeCell ref="B32:J32"/>
    <mergeCell ref="B30:D30"/>
    <mergeCell ref="E30:J30"/>
    <mergeCell ref="B33:D33"/>
    <mergeCell ref="E33:J33"/>
    <mergeCell ref="B29:D29"/>
    <mergeCell ref="A72:S72"/>
    <mergeCell ref="B35:D35"/>
    <mergeCell ref="E35:J35"/>
    <mergeCell ref="B36:D36"/>
    <mergeCell ref="E36:J36"/>
    <mergeCell ref="E37:J37"/>
    <mergeCell ref="B37:D37"/>
    <mergeCell ref="B38:D38"/>
    <mergeCell ref="E38:J38"/>
    <mergeCell ref="B42:D42"/>
    <mergeCell ref="E42:J42"/>
    <mergeCell ref="G43:J43"/>
    <mergeCell ref="B45:D45"/>
    <mergeCell ref="K38:M38"/>
    <mergeCell ref="N38:S38"/>
    <mergeCell ref="N37:S37"/>
    <mergeCell ref="K37:M37"/>
    <mergeCell ref="K35:M35"/>
    <mergeCell ref="N35:S35"/>
    <mergeCell ref="K36:M36"/>
    <mergeCell ref="N36:S36"/>
    <mergeCell ref="B49:D49"/>
    <mergeCell ref="B50:D50"/>
    <mergeCell ref="E50:J50"/>
    <mergeCell ref="K22:M22"/>
    <mergeCell ref="N22:S22"/>
    <mergeCell ref="N26:S26"/>
    <mergeCell ref="K27:M27"/>
    <mergeCell ref="N27:S27"/>
    <mergeCell ref="B26:D26"/>
    <mergeCell ref="E26:J26"/>
    <mergeCell ref="B27:D27"/>
    <mergeCell ref="E27:J27"/>
    <mergeCell ref="K25:M25"/>
    <mergeCell ref="N25:S25"/>
    <mergeCell ref="K26:M26"/>
    <mergeCell ref="B22:D22"/>
    <mergeCell ref="E22:J22"/>
    <mergeCell ref="B25:D25"/>
    <mergeCell ref="E25:J25"/>
    <mergeCell ref="B17:D17"/>
    <mergeCell ref="E17:J17"/>
    <mergeCell ref="B18:D18"/>
    <mergeCell ref="E18:J18"/>
    <mergeCell ref="B19:D19"/>
    <mergeCell ref="E19:J19"/>
    <mergeCell ref="B20:D20"/>
    <mergeCell ref="E20:J20"/>
    <mergeCell ref="E21:J21"/>
    <mergeCell ref="B21:D21"/>
    <mergeCell ref="R1:S1"/>
    <mergeCell ref="B6:D6"/>
    <mergeCell ref="E6:J6"/>
    <mergeCell ref="B7:D7"/>
    <mergeCell ref="E7:J7"/>
    <mergeCell ref="G12:J12"/>
    <mergeCell ref="B13:D13"/>
    <mergeCell ref="E13:J13"/>
    <mergeCell ref="A3:S3"/>
    <mergeCell ref="B28:D28"/>
    <mergeCell ref="E28:J28"/>
    <mergeCell ref="K48:M48"/>
    <mergeCell ref="N48:S48"/>
    <mergeCell ref="B8:D9"/>
    <mergeCell ref="E8:J8"/>
    <mergeCell ref="K8:K9"/>
    <mergeCell ref="E45:J45"/>
    <mergeCell ref="B44:J44"/>
    <mergeCell ref="B15:J15"/>
    <mergeCell ref="B16:J16"/>
    <mergeCell ref="K16:S16"/>
    <mergeCell ref="B24:J24"/>
    <mergeCell ref="K24:S24"/>
    <mergeCell ref="K20:M20"/>
    <mergeCell ref="N20:S20"/>
    <mergeCell ref="N21:S21"/>
    <mergeCell ref="K21:M21"/>
    <mergeCell ref="K17:M17"/>
    <mergeCell ref="N17:S17"/>
    <mergeCell ref="K18:M18"/>
    <mergeCell ref="N18:S18"/>
    <mergeCell ref="K19:M19"/>
    <mergeCell ref="N19:S19"/>
    <mergeCell ref="N49:S49"/>
    <mergeCell ref="K49:M49"/>
    <mergeCell ref="K50:M50"/>
    <mergeCell ref="N50:S50"/>
    <mergeCell ref="K46:M46"/>
    <mergeCell ref="N46:S46"/>
    <mergeCell ref="K47:M47"/>
    <mergeCell ref="N47:S47"/>
    <mergeCell ref="B46:D46"/>
    <mergeCell ref="E46:J46"/>
    <mergeCell ref="B47:D47"/>
    <mergeCell ref="E47:J47"/>
    <mergeCell ref="B48:D48"/>
    <mergeCell ref="E48:J48"/>
    <mergeCell ref="E49:J49"/>
  </mergeCells>
  <phoneticPr fontId="4"/>
  <conditionalFormatting sqref="E8:J8">
    <cfRule type="expression" dxfId="322" priority="15">
      <formula>NOT($E7="変更")</formula>
    </cfRule>
    <cfRule type="expression" dxfId="321" priority="16">
      <formula>ISBLANK($E$8)</formula>
    </cfRule>
  </conditionalFormatting>
  <conditionalFormatting sqref="E9 G9 I9">
    <cfRule type="expression" dxfId="320" priority="17">
      <formula>OR($E7="",AND($E$7="変更",$E$8=""),AND($E$7="変更",$E$8="速やかに適用する"))</formula>
    </cfRule>
    <cfRule type="expression" dxfId="319" priority="19">
      <formula>OR(AND($E7="新規",ISBLANK(E9)),AND($E$8="適用開始日を指定する",ISBLANK(E9)))</formula>
    </cfRule>
  </conditionalFormatting>
  <conditionalFormatting sqref="F9 H9 J9">
    <cfRule type="expression" dxfId="318" priority="18">
      <formula>OR($E7="新規",AND($E7="変更",$E$8="適用開始日を指定する"))</formula>
    </cfRule>
  </conditionalFormatting>
  <conditionalFormatting sqref="E17:J22">
    <cfRule type="expression" dxfId="317" priority="12">
      <formula>NOT(OR(AND($E$17="",$E$18="",$E$19="",$E$20="",$E$21="",$E$22=""),AND($E$17&lt;&gt;"",$E$18&lt;&gt;"",$E$19&lt;&gt;"",$E$20&lt;&gt;"",$E$21&lt;&gt;"",$E$22&lt;&gt;"")))</formula>
    </cfRule>
  </conditionalFormatting>
  <conditionalFormatting sqref="E25:J30">
    <cfRule type="expression" dxfId="316" priority="11">
      <formula>NOT(OR(AND($E$25="",$E$26="",$E$27="",$E$28="",$E$29="",$E$30=""),AND($E$25&lt;&gt;"",$E$26&lt;&gt;"",$E$27&lt;&gt;"",$E$28&lt;&gt;"",$E$29&lt;&gt;"",$E$30&lt;&gt;"")))</formula>
    </cfRule>
  </conditionalFormatting>
  <conditionalFormatting sqref="E33:J38">
    <cfRule type="expression" dxfId="315" priority="10">
      <formula>NOT(OR(AND($E$33="",$E$34="",$E$35="",$E$36="",$E$37="",$E$38=""),AND($E$33&lt;&gt;"",$E$34&lt;&gt;"",$E$35&lt;&gt;"",$E$36&lt;&gt;"",$E$37&lt;&gt;"",$E$38&lt;&gt;"")))</formula>
    </cfRule>
  </conditionalFormatting>
  <conditionalFormatting sqref="E45:J50">
    <cfRule type="expression" dxfId="314" priority="9">
      <formula>NOT(OR(AND($E$45="",$E$46="",$E$47="",$E$48="",$E$49="",$E$50=""),AND($E$45&lt;&gt;"",$E$46&lt;&gt;"",$E$47&lt;&gt;"",$E$48&lt;&gt;"",$E$49&lt;&gt;"",$E$50&lt;&gt;"")))</formula>
    </cfRule>
  </conditionalFormatting>
  <conditionalFormatting sqref="N17:S22">
    <cfRule type="expression" dxfId="313" priority="8">
      <formula>NOT(OR(AND($N$17="",$N$18="",$N$19="",$N$20="",$N$21="",$N$22=""),AND($N$17&lt;&gt;"",$N$18&lt;&gt;"",$N$19&lt;&gt;"",$N$20&lt;&gt;"",$N$21&lt;&gt;"",$N$22&lt;&gt;"")))</formula>
    </cfRule>
  </conditionalFormatting>
  <conditionalFormatting sqref="N25:S30">
    <cfRule type="expression" dxfId="312" priority="7">
      <formula>NOT(OR(AND($N$25="",$N$26="",$N$27="",$N$28="",$N$29="",$N$30=""),AND($N$25&lt;&gt;"",$N$26&lt;&gt;"",$N$27&lt;&gt;"",$N$28&lt;&gt;"",$N$29&lt;&gt;"",$N$30&lt;&gt;"")))</formula>
    </cfRule>
  </conditionalFormatting>
  <conditionalFormatting sqref="N33:S38">
    <cfRule type="expression" dxfId="311" priority="6">
      <formula>NOT(OR(AND($N$33="",$N$34="",$N$35="",$N$36="",$N$37="",$N$38=""),AND($N$33&lt;&gt;"",$N$34&lt;&gt;"",$N$35&lt;&gt;"",$N$36&lt;&gt;"",$N$37&lt;&gt;"",$N$38&lt;&gt;"")))</formula>
    </cfRule>
  </conditionalFormatting>
  <conditionalFormatting sqref="N45:S50">
    <cfRule type="expression" dxfId="310" priority="5">
      <formula>NOT(OR(AND($N$45="",$N$46="",$N$47="",$N$48="",$N$49="",$N$50=""),AND($N$45&lt;&gt;"",$N$46&lt;&gt;"",$N$47&lt;&gt;"",$N$48&lt;&gt;"",$N$49&lt;&gt;"",$N$50&lt;&gt;"")))</formula>
    </cfRule>
  </conditionalFormatting>
  <conditionalFormatting sqref="E7:J7">
    <cfRule type="expression" dxfId="309" priority="2">
      <formula>ISBLANK($E$7)</formula>
    </cfRule>
  </conditionalFormatting>
  <dataValidations count="7">
    <dataValidation type="list" allowBlank="1" showInputMessage="1" showErrorMessage="1" sqref="E7">
      <formula1>"新規,変更"</formula1>
    </dataValidation>
    <dataValidation type="custom" imeMode="halfAlpha" allowBlank="1" showInputMessage="1" showErrorMessage="1" errorTitle="形式エラー" error="半角数字4桁で御記入ください。" sqref="E9">
      <formula1>AND(LEN(E9)=4,ISNUMBER(E9))</formula1>
    </dataValidation>
    <dataValidation type="whole" imeMode="halfAlpha" allowBlank="1" showInputMessage="1" showErrorMessage="1" errorTitle="形式エラー" error="半角数字で1～12の値を御記入ください。" sqref="G9">
      <formula1>1</formula1>
      <formula2>12</formula2>
    </dataValidation>
    <dataValidation type="whole" imeMode="halfAlpha" allowBlank="1" showInputMessage="1" showErrorMessage="1" errorTitle="形式エラー" error="半角数字で1～31の値を御記入ください。" sqref="I9">
      <formula1>1</formula1>
      <formula2>31</formula2>
    </dataValidation>
    <dataValidation type="list" allowBlank="1" showInputMessage="1" showErrorMessage="1" sqref="E8:J8">
      <formula1>"速やかに適用する,適用開始日を指定する"</formula1>
    </dataValidation>
    <dataValidation type="custom" imeMode="disabled" allowBlank="1" showInputMessage="1" showErrorMessage="1" errorTitle="形式エラー" error="半角数字及びハイフンで、_x000a_***-****形式でご記入ください。" sqref="N37:S37 E49:J49 E21:J21 N21:S21 E29:J29 N29:S29 E37:J37 N49:S49">
      <formula1>AND(MID(E21,4,1)="-",LEN(E21)=8)</formula1>
    </dataValidation>
    <dataValidation type="custom" imeMode="disabled" allowBlank="1" showInputMessage="1" showErrorMessage="1" errorTitle="形式エラー" error="半角でご記入ください。" sqref="N35:S36 E47:J48 E19:J20 N19:S20 E27:J28 N27:S28 E35:J36 N47:S48">
      <formula1>LEN(E19)=LENB(E19)</formula1>
    </dataValidation>
  </dataValidations>
  <hyperlinks>
    <hyperlink ref="R1" location="表紙!A1" display="表紙!A1"/>
  </hyperlinks>
  <pageMargins left="0.51181102362204722" right="0.39370078740157483" top="0.78740157480314965" bottom="0.59055118110236227" header="0.31496062992125984" footer="0.11811023622047245"/>
  <pageSetup paperSize="9" scale="60" fitToHeight="0" orientation="portrait"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表紙</vt:lpstr>
      <vt:lpstr>株式等振替制度</vt:lpstr>
      <vt:lpstr>株式等振替制度（加入者情報関係）</vt:lpstr>
      <vt:lpstr>一般債振替制度</vt:lpstr>
      <vt:lpstr>短期社債振替制度</vt:lpstr>
      <vt:lpstr>投資信託振替制度</vt:lpstr>
      <vt:lpstr>外国株券等保管振替決済制度</vt:lpstr>
      <vt:lpstr>決済照合システム</vt:lpstr>
      <vt:lpstr>一般振替ＤＶＰ制度</vt:lpstr>
      <vt:lpstr>ツール処理シート</vt:lpstr>
      <vt:lpstr>補記シート</vt:lpstr>
      <vt:lpstr>mado</vt:lpstr>
      <vt:lpstr>ツール処理シート!Print_Area</vt:lpstr>
      <vt:lpstr>一般債振替制度!Print_Area</vt:lpstr>
      <vt:lpstr>一般振替ＤＶＰ制度!Print_Area</vt:lpstr>
      <vt:lpstr>外国株券等保管振替決済制度!Print_Area</vt:lpstr>
      <vt:lpstr>株式等振替制度!Print_Area</vt:lpstr>
      <vt:lpstr>'株式等振替制度（加入者情報関係）'!Print_Area</vt:lpstr>
      <vt:lpstr>決済照合システム!Print_Area</vt:lpstr>
      <vt:lpstr>短期社債振替制度!Print_Area</vt:lpstr>
      <vt:lpstr>投資信託振替制度!Print_Area</vt:lpstr>
      <vt:lpstr>表紙!Print_Area</vt:lpstr>
      <vt:lpstr>ツール処理シート!Print_Titles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2020-06-26T00:47:23Z</dcterms:created>
  <dcterms:modified xsi:type="dcterms:W3CDTF">2023-08-03T06:55:18Z</dcterms:modified>
</cp:coreProperties>
</file>