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 defaultThemeVersion="124226"/>
  <bookViews>
    <workbookView xWindow="36" yWindow="-12" windowWidth="7308" windowHeight="9396" tabRatio="864"/>
  </bookViews>
  <sheets>
    <sheet name="目次" sheetId="39" r:id="rId1"/>
    <sheet name="05-CP" sheetId="29" r:id="rId2"/>
    <sheet name="05-CP_決済照合利用（非居住者取引）・機構加入者" sheetId="43" state="hidden" r:id="rId3"/>
    <sheet name="05-CP_決済照合非利用・発行者" sheetId="40" state="hidden" r:id="rId4"/>
    <sheet name="05-CP_決済照合非利用・代理人" sheetId="41" state="hidden" r:id="rId5"/>
    <sheet name="05-CP_決済照合非利用・機構加入者" sheetId="42" state="hidden" r:id="rId6"/>
  </sheets>
  <definedNames>
    <definedName name="_xlnm._FilterDatabase" localSheetId="1" hidden="1">'05-CP'!$H$4</definedName>
    <definedName name="_xlnm._FilterDatabase" localSheetId="5" hidden="1">'05-CP_決済照合非利用・機構加入者'!$H$4</definedName>
    <definedName name="_xlnm._FilterDatabase" localSheetId="4" hidden="1">'05-CP_決済照合非利用・代理人'!$H$4</definedName>
    <definedName name="_xlnm._FilterDatabase" localSheetId="3" hidden="1">'05-CP_決済照合非利用・発行者'!$H$4</definedName>
    <definedName name="_xlnm._FilterDatabase" localSheetId="2" hidden="1">'05-CP_決済照合利用（非居住者取引）・機構加入者'!$H$4</definedName>
    <definedName name="_xlnm.Print_Area" localSheetId="1">'05-CP'!$A$1:$P$60</definedName>
    <definedName name="_xlnm.Print_Area" localSheetId="5">'05-CP_決済照合非利用・機構加入者'!$A$1:$P$61</definedName>
    <definedName name="_xlnm.Print_Area" localSheetId="4">'05-CP_決済照合非利用・代理人'!$A$1:$P$60</definedName>
    <definedName name="_xlnm.Print_Area" localSheetId="3">'05-CP_決済照合非利用・発行者'!$A$1:$P$60</definedName>
    <definedName name="_xlnm.Print_Area" localSheetId="2">'05-CP_決済照合利用（非居住者取引）・機構加入者'!$A$1:$P$61</definedName>
    <definedName name="_xlnm.Print_Titles" localSheetId="1">'05-CP'!$12:$13</definedName>
    <definedName name="_xlnm.Print_Titles" localSheetId="5">'05-CP_決済照合非利用・機構加入者'!$12:$13</definedName>
    <definedName name="_xlnm.Print_Titles" localSheetId="4">'05-CP_決済照合非利用・代理人'!$12:$13</definedName>
    <definedName name="_xlnm.Print_Titles" localSheetId="3">'05-CP_決済照合非利用・発行者'!$12:$13</definedName>
    <definedName name="_xlnm.Print_Titles" localSheetId="2">'05-CP_決済照合利用（非居住者取引）・機構加入者'!$12:$13</definedName>
    <definedName name="シート1" localSheetId="0">'05-CP'!$S$9</definedName>
    <definedName name="シート2" localSheetId="0">'05-CP_決済照合利用（非居住者取引）・機構加入者'!$S$9</definedName>
    <definedName name="シート3" localSheetId="0">'05-CP_決済照合非利用・発行者'!$S$9</definedName>
    <definedName name="シート4" localSheetId="0">'05-CP_決済照合非利用・代理人'!$S$9</definedName>
    <definedName name="シート5" localSheetId="0">'05-CP_決済照合非利用・機構加入者'!$S$9</definedName>
    <definedName name="任意" localSheetId="1">'05-CP'!$S$15:$S$16</definedName>
    <definedName name="任意" localSheetId="5">'05-CP_決済照合非利用・機構加入者'!$S$15:$S$16</definedName>
    <definedName name="任意" localSheetId="4">'05-CP_決済照合非利用・代理人'!$S$15:$S$16</definedName>
    <definedName name="任意" localSheetId="3">'05-CP_決済照合非利用・発行者'!$S$15:$S$16</definedName>
    <definedName name="任意" localSheetId="2">'05-CP_決済照合利用（非居住者取引）・機構加入者'!$S$15:$S$16</definedName>
    <definedName name="必須2" localSheetId="1">'05-CP'!$S$15:$S$17</definedName>
    <definedName name="必須2" localSheetId="5">'05-CP_決済照合非利用・機構加入者'!$S$15:$S$17</definedName>
    <definedName name="必須2" localSheetId="4">'05-CP_決済照合非利用・代理人'!$S$15:$S$17</definedName>
    <definedName name="必須2" localSheetId="3">'05-CP_決済照合非利用・発行者'!$S$15:$S$17</definedName>
    <definedName name="必須2" localSheetId="2">'05-CP_決済照合利用（非居住者取引）・機構加入者'!$S$15:$S$17</definedName>
  </definedNames>
  <calcPr calcId="162913" calcOnSave="0"/>
</workbook>
</file>

<file path=xl/calcChain.xml><?xml version="1.0" encoding="utf-8"?>
<calcChain xmlns="http://schemas.openxmlformats.org/spreadsheetml/2006/main">
  <c r="N44" i="29" l="1"/>
  <c r="N43" i="29"/>
  <c r="N42" i="29"/>
  <c r="N41" i="29"/>
  <c r="N40" i="29"/>
  <c r="N39" i="29"/>
  <c r="N38" i="29"/>
  <c r="N37" i="29"/>
  <c r="N36" i="29"/>
  <c r="N35" i="29"/>
  <c r="N34" i="29"/>
  <c r="N33" i="29"/>
  <c r="N32" i="29"/>
  <c r="N31" i="29"/>
  <c r="N30" i="29"/>
  <c r="N29" i="29"/>
  <c r="N28" i="29"/>
  <c r="N27" i="29"/>
  <c r="N26" i="29"/>
  <c r="N25" i="29"/>
  <c r="N23" i="29"/>
  <c r="N22" i="29"/>
  <c r="N21" i="29"/>
  <c r="N15" i="29"/>
  <c r="N20" i="29"/>
  <c r="N18" i="29"/>
  <c r="N17" i="29"/>
  <c r="N16" i="29"/>
  <c r="N44" i="42" l="1"/>
  <c r="N44" i="41"/>
  <c r="N44" i="40"/>
  <c r="N44" i="43"/>
  <c r="N43" i="42" l="1"/>
  <c r="N43" i="41"/>
  <c r="N43" i="40"/>
  <c r="N43" i="43"/>
  <c r="N42" i="43" l="1"/>
  <c r="N41" i="43"/>
  <c r="N40" i="43"/>
  <c r="N39" i="43"/>
  <c r="N38" i="43"/>
  <c r="N37" i="43"/>
  <c r="N36" i="43"/>
  <c r="N35" i="43"/>
  <c r="N34" i="43"/>
  <c r="N33" i="43"/>
  <c r="N32" i="43"/>
  <c r="N31" i="43"/>
  <c r="N30" i="43"/>
  <c r="N29" i="43"/>
  <c r="N28" i="43"/>
  <c r="N27" i="43"/>
  <c r="N26" i="43"/>
  <c r="N25" i="43"/>
  <c r="N23" i="43"/>
  <c r="N22" i="43"/>
  <c r="N21" i="43"/>
  <c r="N20" i="43"/>
  <c r="N18" i="43"/>
  <c r="N17" i="43"/>
  <c r="N16" i="43"/>
  <c r="N15" i="43"/>
  <c r="S9" i="43"/>
  <c r="S9" i="42" l="1"/>
  <c r="S9" i="41"/>
  <c r="N42" i="42" l="1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8" i="42"/>
  <c r="N27" i="42"/>
  <c r="N26" i="42"/>
  <c r="N25" i="42"/>
  <c r="N23" i="42"/>
  <c r="N22" i="42"/>
  <c r="N21" i="42"/>
  <c r="N20" i="42"/>
  <c r="N18" i="42"/>
  <c r="N17" i="42"/>
  <c r="N16" i="42"/>
  <c r="N15" i="42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8" i="41"/>
  <c r="N27" i="41"/>
  <c r="N26" i="41"/>
  <c r="N25" i="41"/>
  <c r="N23" i="41"/>
  <c r="N22" i="41"/>
  <c r="N21" i="41"/>
  <c r="N20" i="41"/>
  <c r="N18" i="41"/>
  <c r="N17" i="41"/>
  <c r="N16" i="41"/>
  <c r="N15" i="41"/>
  <c r="N42" i="40"/>
  <c r="N41" i="40"/>
  <c r="N40" i="40"/>
  <c r="N39" i="40"/>
  <c r="N38" i="40"/>
  <c r="N37" i="40"/>
  <c r="N36" i="40"/>
  <c r="N35" i="40"/>
  <c r="N34" i="40"/>
  <c r="N33" i="40"/>
  <c r="N32" i="40"/>
  <c r="N31" i="40"/>
  <c r="N30" i="40"/>
  <c r="N29" i="40"/>
  <c r="N28" i="40"/>
  <c r="N27" i="40"/>
  <c r="N26" i="40"/>
  <c r="N25" i="40"/>
  <c r="N23" i="40"/>
  <c r="N22" i="40"/>
  <c r="N21" i="40"/>
  <c r="N20" i="40"/>
  <c r="N18" i="40"/>
  <c r="N17" i="40"/>
  <c r="N16" i="40"/>
  <c r="N15" i="40"/>
  <c r="S9" i="40"/>
  <c r="S9" i="29" l="1"/>
</calcChain>
</file>

<file path=xl/sharedStrings.xml><?xml version="1.0" encoding="utf-8"?>
<sst xmlns="http://schemas.openxmlformats.org/spreadsheetml/2006/main" count="515" uniqueCount="71">
  <si>
    <t>参加を希望する参加形態</t>
    <rPh sb="0" eb="2">
      <t>サンカ</t>
    </rPh>
    <rPh sb="3" eb="5">
      <t>キボウ</t>
    </rPh>
    <rPh sb="7" eb="9">
      <t>サンカ</t>
    </rPh>
    <rPh sb="9" eb="11">
      <t>ケイタイ</t>
    </rPh>
    <phoneticPr fontId="2"/>
  </si>
  <si>
    <t>↓「参加形態」に連動</t>
    <rPh sb="2" eb="4">
      <t>サンカ</t>
    </rPh>
    <rPh sb="4" eb="6">
      <t>ケイタイ</t>
    </rPh>
    <rPh sb="8" eb="10">
      <t>レンドウ</t>
    </rPh>
    <phoneticPr fontId="2"/>
  </si>
  <si>
    <t>↓『名前の定義』により、「実施区分」に連動</t>
    <rPh sb="13" eb="15">
      <t>ジッシ</t>
    </rPh>
    <rPh sb="15" eb="17">
      <t>クブン</t>
    </rPh>
    <rPh sb="19" eb="21">
      <t>レンドウ</t>
    </rPh>
    <phoneticPr fontId="2"/>
  </si>
  <si>
    <t>必須</t>
  </si>
  <si>
    <t>不要</t>
    <rPh sb="0" eb="2">
      <t>フヨウ</t>
    </rPh>
    <phoneticPr fontId="2"/>
  </si>
  <si>
    <t>テスト実施区分</t>
    <rPh sb="3" eb="5">
      <t>ジッシ</t>
    </rPh>
    <rPh sb="5" eb="7">
      <t>クブン</t>
    </rPh>
    <phoneticPr fontId="2"/>
  </si>
  <si>
    <t>決済照合利用（国内取引）・機構加入者</t>
    <rPh sb="0" eb="2">
      <t>ケッサイ</t>
    </rPh>
    <rPh sb="2" eb="4">
      <t>ショウゴウ</t>
    </rPh>
    <rPh sb="4" eb="6">
      <t>リヨウ</t>
    </rPh>
    <rPh sb="7" eb="9">
      <t>コクナイ</t>
    </rPh>
    <rPh sb="9" eb="11">
      <t>トリヒキ</t>
    </rPh>
    <rPh sb="13" eb="15">
      <t>キコウ</t>
    </rPh>
    <rPh sb="15" eb="18">
      <t>カニュウシャ</t>
    </rPh>
    <phoneticPr fontId="2"/>
  </si>
  <si>
    <t>決済照合利用（非居住者取引）・機構加入者</t>
    <rPh sb="7" eb="11">
      <t>ヒキョジュウシャ</t>
    </rPh>
    <phoneticPr fontId="2"/>
  </si>
  <si>
    <t>決済照合非利用・機構加入者</t>
    <rPh sb="0" eb="2">
      <t>ケッサイ</t>
    </rPh>
    <rPh sb="2" eb="4">
      <t>ショウゴウ</t>
    </rPh>
    <rPh sb="4" eb="5">
      <t>ヒ</t>
    </rPh>
    <rPh sb="5" eb="7">
      <t>リヨウ</t>
    </rPh>
    <rPh sb="8" eb="10">
      <t>キコウ</t>
    </rPh>
    <rPh sb="10" eb="13">
      <t>カニュウシャ</t>
    </rPh>
    <phoneticPr fontId="2"/>
  </si>
  <si>
    <t>１．決済照合利用（国内取引）</t>
    <rPh sb="2" eb="4">
      <t>ケッサイ</t>
    </rPh>
    <rPh sb="4" eb="6">
      <t>ショウゴウ</t>
    </rPh>
    <rPh sb="6" eb="8">
      <t>リヨウ</t>
    </rPh>
    <rPh sb="9" eb="11">
      <t>コクナイ</t>
    </rPh>
    <rPh sb="11" eb="13">
      <t>トリヒキ</t>
    </rPh>
    <phoneticPr fontId="2"/>
  </si>
  <si>
    <t>２．決済照合利用（非居住者取引）</t>
    <rPh sb="2" eb="4">
      <t>ケッサイ</t>
    </rPh>
    <rPh sb="4" eb="6">
      <t>ショウゴウ</t>
    </rPh>
    <rPh sb="6" eb="8">
      <t>リヨウ</t>
    </rPh>
    <rPh sb="9" eb="13">
      <t>ヒキョジュウシャ</t>
    </rPh>
    <rPh sb="13" eb="15">
      <t>トリヒキ</t>
    </rPh>
    <phoneticPr fontId="2"/>
  </si>
  <si>
    <t>振替（先日付ＤＶＰ）</t>
    <rPh sb="0" eb="2">
      <t>フリカエ</t>
    </rPh>
    <rPh sb="3" eb="4">
      <t>サキ</t>
    </rPh>
    <rPh sb="4" eb="6">
      <t>ヒヅケ</t>
    </rPh>
    <phoneticPr fontId="2"/>
  </si>
  <si>
    <t>振替（先日付非ＤＶＰ）</t>
    <rPh sb="0" eb="2">
      <t>フリカエ</t>
    </rPh>
    <rPh sb="3" eb="4">
      <t>サキ</t>
    </rPh>
    <rPh sb="4" eb="6">
      <t>ヒヅケ</t>
    </rPh>
    <rPh sb="6" eb="7">
      <t>ヒ</t>
    </rPh>
    <phoneticPr fontId="2"/>
  </si>
  <si>
    <t>振替（先日付ＤＶＰ・取消）</t>
    <rPh sb="0" eb="2">
      <t>フリカエ</t>
    </rPh>
    <rPh sb="3" eb="4">
      <t>サキ</t>
    </rPh>
    <rPh sb="4" eb="6">
      <t>ヒヅケ</t>
    </rPh>
    <rPh sb="10" eb="12">
      <t>トリケシ</t>
    </rPh>
    <phoneticPr fontId="2"/>
  </si>
  <si>
    <t>振替（当日非ＤＶＰ・決済未了による取消）</t>
    <rPh sb="0" eb="2">
      <t>フリカエ</t>
    </rPh>
    <rPh sb="3" eb="5">
      <t>トウジツ</t>
    </rPh>
    <rPh sb="5" eb="6">
      <t>ヒ</t>
    </rPh>
    <rPh sb="10" eb="12">
      <t>ケッサイ</t>
    </rPh>
    <rPh sb="12" eb="14">
      <t>ミリョウ</t>
    </rPh>
    <rPh sb="17" eb="19">
      <t>トリケシ</t>
    </rPh>
    <phoneticPr fontId="2"/>
  </si>
  <si>
    <t>３．決済照合非利用</t>
    <rPh sb="2" eb="4">
      <t>ケッサイ</t>
    </rPh>
    <rPh sb="4" eb="6">
      <t>ショウゴウ</t>
    </rPh>
    <rPh sb="6" eb="7">
      <t>ヒ</t>
    </rPh>
    <rPh sb="7" eb="9">
      <t>リヨウ</t>
    </rPh>
    <phoneticPr fontId="2"/>
  </si>
  <si>
    <t>買入消却（先日付）</t>
    <rPh sb="0" eb="2">
      <t>カイイレ</t>
    </rPh>
    <rPh sb="2" eb="4">
      <t>ショウキャク</t>
    </rPh>
    <phoneticPr fontId="2"/>
  </si>
  <si>
    <t>買入消却（当日・訂正／取消）</t>
    <rPh sb="0" eb="2">
      <t>カイイレ</t>
    </rPh>
    <rPh sb="2" eb="4">
      <t>ショウキャク</t>
    </rPh>
    <rPh sb="5" eb="7">
      <t>トウジツ</t>
    </rPh>
    <rPh sb="8" eb="10">
      <t>テイセイ</t>
    </rPh>
    <rPh sb="11" eb="13">
      <t>トリケシ</t>
    </rPh>
    <phoneticPr fontId="2"/>
  </si>
  <si>
    <t>買入消却（当日）</t>
    <rPh sb="0" eb="2">
      <t>カイイレ</t>
    </rPh>
    <rPh sb="2" eb="4">
      <t>ショウキャク</t>
    </rPh>
    <phoneticPr fontId="2"/>
  </si>
  <si>
    <t>振替（先日付）</t>
    <rPh sb="0" eb="2">
      <t>フリカエ</t>
    </rPh>
    <rPh sb="3" eb="4">
      <t>サキ</t>
    </rPh>
    <rPh sb="4" eb="6">
      <t>ヒヅケ</t>
    </rPh>
    <phoneticPr fontId="2"/>
  </si>
  <si>
    <t>振替（当日・訂正／取消）</t>
    <rPh sb="0" eb="2">
      <t>フリカエ</t>
    </rPh>
    <rPh sb="3" eb="5">
      <t>トウジツ</t>
    </rPh>
    <rPh sb="6" eb="8">
      <t>テイセイ</t>
    </rPh>
    <rPh sb="9" eb="11">
      <t>トリケシ</t>
    </rPh>
    <phoneticPr fontId="2"/>
  </si>
  <si>
    <t>振替（当日）</t>
    <rPh sb="0" eb="2">
      <t>フリカエ</t>
    </rPh>
    <rPh sb="3" eb="5">
      <t>トウジツ</t>
    </rPh>
    <phoneticPr fontId="2"/>
  </si>
  <si>
    <t>テスト対象業務（短期社債）</t>
    <rPh sb="3" eb="5">
      <t>タイショウ</t>
    </rPh>
    <rPh sb="5" eb="7">
      <t>ギョウム</t>
    </rPh>
    <rPh sb="8" eb="10">
      <t>タンキ</t>
    </rPh>
    <rPh sb="10" eb="12">
      <t>シャサイ</t>
    </rPh>
    <phoneticPr fontId="2"/>
  </si>
  <si>
    <t>振替（先日付ＤＶＰ・取消）</t>
    <rPh sb="0" eb="2">
      <t>フリカエ</t>
    </rPh>
    <rPh sb="3" eb="4">
      <t>サキ</t>
    </rPh>
    <rPh sb="4" eb="6">
      <t>ヒヅケ</t>
    </rPh>
    <phoneticPr fontId="2"/>
  </si>
  <si>
    <t>振替（当日非ＤＶＰ・決済未了による取消）</t>
    <rPh sb="0" eb="2">
      <t>フリカエ</t>
    </rPh>
    <rPh sb="3" eb="5">
      <t>トウジツ</t>
    </rPh>
    <phoneticPr fontId="2"/>
  </si>
  <si>
    <t>新規記録（先日付ＤＶＰ）</t>
    <rPh sb="0" eb="2">
      <t>シンキ</t>
    </rPh>
    <rPh sb="2" eb="4">
      <t>キロク</t>
    </rPh>
    <rPh sb="5" eb="6">
      <t>サキ</t>
    </rPh>
    <rPh sb="6" eb="8">
      <t>ヒヅケ</t>
    </rPh>
    <phoneticPr fontId="2"/>
  </si>
  <si>
    <t>新規記録（先日付ＤＶＰ・承認前訂正）</t>
    <rPh sb="0" eb="2">
      <t>シンキ</t>
    </rPh>
    <rPh sb="2" eb="4">
      <t>キロク</t>
    </rPh>
    <rPh sb="5" eb="6">
      <t>サキ</t>
    </rPh>
    <rPh sb="6" eb="8">
      <t>ヒヅケ</t>
    </rPh>
    <rPh sb="12" eb="14">
      <t>ショウニン</t>
    </rPh>
    <rPh sb="14" eb="15">
      <t>マエ</t>
    </rPh>
    <rPh sb="15" eb="17">
      <t>テイセイ</t>
    </rPh>
    <phoneticPr fontId="2"/>
  </si>
  <si>
    <t>新規記録（先日付ＤＶＰ・非承認後訂正）</t>
    <rPh sb="0" eb="2">
      <t>シンキ</t>
    </rPh>
    <rPh sb="2" eb="4">
      <t>キロク</t>
    </rPh>
    <rPh sb="5" eb="6">
      <t>サキ</t>
    </rPh>
    <rPh sb="6" eb="8">
      <t>ヒヅケ</t>
    </rPh>
    <rPh sb="12" eb="13">
      <t>ヒ</t>
    </rPh>
    <rPh sb="13" eb="15">
      <t>ショウニン</t>
    </rPh>
    <rPh sb="15" eb="16">
      <t>ゴ</t>
    </rPh>
    <rPh sb="16" eb="18">
      <t>テイセイ</t>
    </rPh>
    <phoneticPr fontId="2"/>
  </si>
  <si>
    <t>新規記録（先日付非ＤＶＰ）</t>
    <rPh sb="0" eb="2">
      <t>シンキ</t>
    </rPh>
    <rPh sb="2" eb="4">
      <t>キロク</t>
    </rPh>
    <rPh sb="8" eb="9">
      <t>ヒ</t>
    </rPh>
    <phoneticPr fontId="2"/>
  </si>
  <si>
    <t>新規記録（先日付非ＤＶＰ・取消）</t>
    <rPh sb="0" eb="2">
      <t>シンキ</t>
    </rPh>
    <rPh sb="2" eb="4">
      <t>キロク</t>
    </rPh>
    <rPh sb="5" eb="6">
      <t>サキ</t>
    </rPh>
    <rPh sb="6" eb="8">
      <t>ヒヅケ</t>
    </rPh>
    <rPh sb="8" eb="9">
      <t>ヒ</t>
    </rPh>
    <rPh sb="13" eb="15">
      <t>トリケシ</t>
    </rPh>
    <phoneticPr fontId="2"/>
  </si>
  <si>
    <t>新規記録（当日非ＤＶＰ）</t>
    <rPh sb="0" eb="2">
      <t>シンキ</t>
    </rPh>
    <rPh sb="2" eb="4">
      <t>キロク</t>
    </rPh>
    <rPh sb="5" eb="7">
      <t>トウジツ</t>
    </rPh>
    <rPh sb="7" eb="8">
      <t>ヒ</t>
    </rPh>
    <phoneticPr fontId="2"/>
  </si>
  <si>
    <t>抹消（先日付ＤＶＰ）</t>
    <rPh sb="0" eb="2">
      <t>マッショウ</t>
    </rPh>
    <phoneticPr fontId="2"/>
  </si>
  <si>
    <t>抹消（先日付ＤＶＰ・訂正）</t>
    <rPh sb="0" eb="2">
      <t>マッショウ</t>
    </rPh>
    <rPh sb="10" eb="12">
      <t>テイセイ</t>
    </rPh>
    <phoneticPr fontId="2"/>
  </si>
  <si>
    <t>抹消（先日付非ＤＶＰ）</t>
    <rPh sb="0" eb="2">
      <t>マッショウ</t>
    </rPh>
    <rPh sb="6" eb="7">
      <t>ヒ</t>
    </rPh>
    <phoneticPr fontId="2"/>
  </si>
  <si>
    <t>抹消（先日付非ＤＶＰ・取消）</t>
    <rPh sb="0" eb="2">
      <t>マッショウ</t>
    </rPh>
    <rPh sb="6" eb="7">
      <t>ヒ</t>
    </rPh>
    <rPh sb="11" eb="13">
      <t>トリケシ</t>
    </rPh>
    <phoneticPr fontId="2"/>
  </si>
  <si>
    <t>抹消（残額一括償還処理起動によるＤＶＰ）</t>
    <rPh sb="0" eb="2">
      <t>マッショウ</t>
    </rPh>
    <rPh sb="3" eb="5">
      <t>ザンガク</t>
    </rPh>
    <rPh sb="5" eb="7">
      <t>イッカツ</t>
    </rPh>
    <rPh sb="7" eb="9">
      <t>ショウカン</t>
    </rPh>
    <rPh sb="9" eb="11">
      <t>ショリ</t>
    </rPh>
    <rPh sb="11" eb="13">
      <t>キドウ</t>
    </rPh>
    <phoneticPr fontId="2"/>
  </si>
  <si>
    <t>支払代理人／資金決済会社変更</t>
    <rPh sb="0" eb="2">
      <t>シハライ</t>
    </rPh>
    <rPh sb="2" eb="5">
      <t>ダイリニン</t>
    </rPh>
    <rPh sb="6" eb="8">
      <t>シキン</t>
    </rPh>
    <rPh sb="8" eb="10">
      <t>ケッサイ</t>
    </rPh>
    <rPh sb="10" eb="12">
      <t>カイシャ</t>
    </rPh>
    <rPh sb="12" eb="14">
      <t>ヘンコウ</t>
    </rPh>
    <phoneticPr fontId="2"/>
  </si>
  <si>
    <t>残高確認</t>
    <rPh sb="0" eb="2">
      <t>ザンダカ</t>
    </rPh>
    <rPh sb="2" eb="4">
      <t>カクニン</t>
    </rPh>
    <phoneticPr fontId="2"/>
  </si>
  <si>
    <t>利用サービス</t>
    <rPh sb="0" eb="2">
      <t>リヨウ</t>
    </rPh>
    <phoneticPr fontId="2"/>
  </si>
  <si>
    <t>　決済照合システムを利用して国内取引（振替）のテストを行う利用者は、利用するサービスを選択してください。</t>
    <phoneticPr fontId="2"/>
  </si>
  <si>
    <t>テストパターン</t>
    <phoneticPr fontId="2"/>
  </si>
  <si>
    <t>売買報告サービス（二者間センタ・マッチング型）</t>
    <phoneticPr fontId="2"/>
  </si>
  <si>
    <t>売買報告サービス（プロパー取引型）</t>
    <phoneticPr fontId="2"/>
  </si>
  <si>
    <t>売買報告承認サービス（プロパー取引型）</t>
    <phoneticPr fontId="2"/>
  </si>
  <si>
    <t xml:space="preserve">       以　上</t>
    <phoneticPr fontId="2"/>
  </si>
  <si>
    <t>-</t>
    <phoneticPr fontId="2"/>
  </si>
  <si>
    <t>テスト対象制度</t>
    <rPh sb="3" eb="5">
      <t>タイショウ</t>
    </rPh>
    <rPh sb="5" eb="7">
      <t>セイド</t>
    </rPh>
    <phoneticPr fontId="2"/>
  </si>
  <si>
    <t>利用I/F</t>
    <rPh sb="0" eb="2">
      <t>リヨウ</t>
    </rPh>
    <phoneticPr fontId="2"/>
  </si>
  <si>
    <t>シート名</t>
    <rPh sb="3" eb="4">
      <t>メイ</t>
    </rPh>
    <phoneticPr fontId="2"/>
  </si>
  <si>
    <t>シート名</t>
    <rPh sb="3" eb="4">
      <t>メイ</t>
    </rPh>
    <phoneticPr fontId="2"/>
  </si>
  <si>
    <t>（5）短期社債振替制度</t>
    <rPh sb="3" eb="5">
      <t>タンキ</t>
    </rPh>
    <rPh sb="5" eb="7">
      <t>シャサイ</t>
    </rPh>
    <rPh sb="7" eb="9">
      <t>フリカエ</t>
    </rPh>
    <rPh sb="9" eb="11">
      <t>セイド</t>
    </rPh>
    <phoneticPr fontId="2"/>
  </si>
  <si>
    <t>決済照合非利用・発行者</t>
    <rPh sb="0" eb="2">
      <t>ケッサイ</t>
    </rPh>
    <rPh sb="2" eb="4">
      <t>ショウゴウ</t>
    </rPh>
    <rPh sb="4" eb="5">
      <t>ヒ</t>
    </rPh>
    <rPh sb="5" eb="7">
      <t>リヨウ</t>
    </rPh>
    <rPh sb="8" eb="11">
      <t>ハッコウシャ</t>
    </rPh>
    <phoneticPr fontId="2"/>
  </si>
  <si>
    <t>決済照合非利用・代理人</t>
    <rPh sb="0" eb="2">
      <t>ケッサイ</t>
    </rPh>
    <rPh sb="2" eb="4">
      <t>ショウゴウ</t>
    </rPh>
    <rPh sb="4" eb="5">
      <t>ヒ</t>
    </rPh>
    <rPh sb="5" eb="7">
      <t>リヨウ</t>
    </rPh>
    <rPh sb="8" eb="11">
      <t>ダイリニン</t>
    </rPh>
    <phoneticPr fontId="2"/>
  </si>
  <si>
    <t>（選択してください）</t>
  </si>
  <si>
    <t>　選択した参加形態にて実施いただく業務確認テストのテストパターンは下表のとおりです。</t>
    <rPh sb="1" eb="3">
      <t>センタク</t>
    </rPh>
    <rPh sb="5" eb="7">
      <t>サンカ</t>
    </rPh>
    <rPh sb="7" eb="9">
      <t>ケイタイ</t>
    </rPh>
    <rPh sb="11" eb="13">
      <t>ジッシ</t>
    </rPh>
    <rPh sb="17" eb="19">
      <t>ギョウム</t>
    </rPh>
    <rPh sb="19" eb="21">
      <t>カクニン</t>
    </rPh>
    <phoneticPr fontId="2"/>
  </si>
  <si>
    <t>MD-03_業務確認テスト_テスト対象業務実施確認書</t>
    <phoneticPr fontId="2"/>
  </si>
  <si>
    <t>１．テスト対象業務</t>
    <rPh sb="5" eb="7">
      <t>タイショウ</t>
    </rPh>
    <rPh sb="7" eb="9">
      <t>ギョウム</t>
    </rPh>
    <phoneticPr fontId="2"/>
  </si>
  <si>
    <t>２．備考欄</t>
    <rPh sb="2" eb="4">
      <t>ビコウ</t>
    </rPh>
    <rPh sb="4" eb="5">
      <t>ラン</t>
    </rPh>
    <phoneticPr fontId="2"/>
  </si>
  <si>
    <t>様式：05-CP</t>
    <phoneticPr fontId="2"/>
  </si>
  <si>
    <t>様式：05-CP</t>
    <phoneticPr fontId="2"/>
  </si>
  <si>
    <t>様式：05-CP</t>
    <phoneticPr fontId="2"/>
  </si>
  <si>
    <t>※</t>
    <phoneticPr fontId="2"/>
  </si>
  <si>
    <t>※</t>
    <phoneticPr fontId="2"/>
  </si>
  <si>
    <t>残高照会</t>
    <rPh sb="0" eb="2">
      <t>ザンダカ</t>
    </rPh>
    <rPh sb="2" eb="4">
      <t>ショウカイ</t>
    </rPh>
    <phoneticPr fontId="2"/>
  </si>
  <si>
    <t>※ JEXGW接続方式を利用する場合は【必須】とする。</t>
    <phoneticPr fontId="2"/>
  </si>
  <si>
    <t>※ JEXGW接続方式を利用する場合は【必須】とする。</t>
    <phoneticPr fontId="2"/>
  </si>
  <si>
    <t>テスト実施についての補足・連絡事項等があれば備考欄をご活用ください。</t>
    <phoneticPr fontId="2"/>
  </si>
  <si>
    <t>テスト実施についての補足・連絡事項等があれば備考欄をご活用ください。</t>
    <phoneticPr fontId="2"/>
  </si>
  <si>
    <t>必須</t>
    <phoneticPr fontId="2"/>
  </si>
  <si>
    <t>05-CP</t>
    <phoneticPr fontId="2"/>
  </si>
  <si>
    <t>(20240205版)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</si>
</sst>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7" x14ac:knownFonts="1">
    <font>
      <sz val="9"/>
      <name val="ＭＳ ゴシック"/>
      <family val="3"/>
      <charset val="128"/>
    </font>
    <font>
      <u/>
      <sz val="9"/>
      <color indexed="12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3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u/>
      <sz val="10"/>
      <color rgb="FFFF0000"/>
      <name val="ＭＳ 明朝"/>
      <family val="1"/>
      <charset val="128"/>
    </font>
    <font>
      <b/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u/>
      <sz val="11"/>
      <color rgb="FF0000FF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u/>
      <sz val="9"/>
      <color indexed="1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49" fontId="3" fillId="0" borderId="0" xfId="0" applyNumberFormat="1" applyFont="1" applyFill="1" applyProtection="1">
      <alignment vertical="center"/>
    </xf>
    <xf numFmtId="49" fontId="5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 shrinkToFit="1"/>
    </xf>
    <xf numFmtId="49" fontId="4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2" borderId="0" xfId="0" applyNumberFormat="1" applyFont="1" applyFill="1" applyAlignment="1" applyProtection="1">
      <alignment vertical="center"/>
    </xf>
    <xf numFmtId="0" fontId="4" fillId="3" borderId="3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vertical="center" wrapText="1"/>
    </xf>
    <xf numFmtId="0" fontId="4" fillId="3" borderId="29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right" vertical="center"/>
    </xf>
    <xf numFmtId="0" fontId="4" fillId="3" borderId="28" xfId="0" applyNumberFormat="1" applyFont="1" applyFill="1" applyBorder="1" applyAlignment="1" applyProtection="1">
      <alignment horizontal="center" vertical="center" wrapText="1"/>
    </xf>
    <xf numFmtId="0" fontId="4" fillId="3" borderId="32" xfId="0" applyNumberFormat="1" applyFont="1" applyFill="1" applyBorder="1" applyAlignment="1" applyProtection="1">
      <alignment horizontal="center" vertical="center" wrapText="1"/>
    </xf>
    <xf numFmtId="0" fontId="4" fillId="3" borderId="33" xfId="0" applyNumberFormat="1" applyFont="1" applyFill="1" applyBorder="1" applyAlignment="1" applyProtection="1">
      <alignment horizontal="center" vertical="center" wrapText="1"/>
    </xf>
    <xf numFmtId="0" fontId="4" fillId="4" borderId="33" xfId="0" applyNumberFormat="1" applyFont="1" applyFill="1" applyBorder="1" applyAlignment="1" applyProtection="1">
      <alignment horizontal="center" vertical="center" wrapText="1"/>
    </xf>
    <xf numFmtId="0" fontId="4" fillId="4" borderId="29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center" vertical="center" wrapText="1"/>
    </xf>
    <xf numFmtId="0" fontId="4" fillId="4" borderId="32" xfId="0" applyNumberFormat="1" applyFont="1" applyFill="1" applyBorder="1" applyAlignment="1" applyProtection="1">
      <alignment horizontal="center" vertical="center" wrapText="1"/>
    </xf>
    <xf numFmtId="0" fontId="4" fillId="4" borderId="30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176" fontId="3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vertical="center"/>
    </xf>
    <xf numFmtId="0" fontId="0" fillId="0" borderId="0" xfId="0" applyAlignment="1">
      <alignment horizontal="left" vertical="center" wrapText="1"/>
    </xf>
    <xf numFmtId="0" fontId="4" fillId="3" borderId="27" xfId="0" applyNumberFormat="1" applyFont="1" applyFill="1" applyBorder="1" applyAlignment="1" applyProtection="1">
      <alignment horizontal="center" vertical="center" wrapText="1"/>
    </xf>
    <xf numFmtId="0" fontId="4" fillId="4" borderId="27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Protection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Border="1" applyAlignment="1">
      <alignment horizontal="right" vertical="center"/>
    </xf>
    <xf numFmtId="49" fontId="11" fillId="0" borderId="0" xfId="0" applyNumberFormat="1" applyFont="1" applyBorder="1">
      <alignment vertical="center"/>
    </xf>
    <xf numFmtId="0" fontId="11" fillId="0" borderId="0" xfId="0" applyFont="1" applyBorder="1" applyProtection="1">
      <alignment vertical="center"/>
    </xf>
    <xf numFmtId="0" fontId="11" fillId="5" borderId="36" xfId="1" applyFont="1" applyFill="1" applyBorder="1" applyAlignment="1" applyProtection="1">
      <alignment horizontal="center" vertical="center"/>
    </xf>
    <xf numFmtId="0" fontId="11" fillId="5" borderId="36" xfId="0" applyFont="1" applyFill="1" applyBorder="1" applyAlignment="1">
      <alignment horizontal="center" vertical="center"/>
    </xf>
    <xf numFmtId="0" fontId="13" fillId="0" borderId="0" xfId="1" applyFont="1" applyBorder="1" applyAlignment="1" applyProtection="1">
      <alignment vertical="center"/>
    </xf>
    <xf numFmtId="0" fontId="4" fillId="0" borderId="0" xfId="0" applyFont="1" applyBorder="1" applyAlignment="1">
      <alignment vertical="center"/>
    </xf>
    <xf numFmtId="0" fontId="14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5" fillId="0" borderId="0" xfId="0" applyFont="1" applyBorder="1">
      <alignment vertical="center"/>
    </xf>
    <xf numFmtId="49" fontId="15" fillId="0" borderId="0" xfId="0" applyNumberFormat="1" applyFont="1" applyBorder="1">
      <alignment vertical="center"/>
    </xf>
    <xf numFmtId="0" fontId="11" fillId="0" borderId="37" xfId="1" applyFont="1" applyBorder="1" applyAlignment="1" applyProtection="1">
      <alignment vertical="center"/>
    </xf>
    <xf numFmtId="0" fontId="11" fillId="0" borderId="37" xfId="0" applyFont="1" applyBorder="1" applyAlignment="1">
      <alignment horizontal="center" vertical="center"/>
    </xf>
    <xf numFmtId="0" fontId="16" fillId="0" borderId="37" xfId="1" applyNumberFormat="1" applyFont="1" applyBorder="1" applyAlignment="1" applyProtection="1">
      <alignment horizontal="left" vertical="center"/>
      <protection locked="0"/>
    </xf>
    <xf numFmtId="49" fontId="3" fillId="6" borderId="21" xfId="0" applyNumberFormat="1" applyFont="1" applyFill="1" applyBorder="1" applyAlignment="1" applyProtection="1">
      <alignment vertical="top" wrapText="1"/>
      <protection locked="0"/>
    </xf>
    <xf numFmtId="0" fontId="0" fillId="6" borderId="8" xfId="0" applyFill="1" applyBorder="1" applyAlignment="1" applyProtection="1">
      <alignment vertical="top" wrapText="1"/>
      <protection locked="0"/>
    </xf>
    <xf numFmtId="0" fontId="0" fillId="6" borderId="20" xfId="0" applyFill="1" applyBorder="1" applyAlignment="1" applyProtection="1">
      <alignment vertical="top" wrapText="1"/>
      <protection locked="0"/>
    </xf>
    <xf numFmtId="0" fontId="0" fillId="6" borderId="24" xfId="0" applyFill="1" applyBorder="1" applyAlignment="1" applyProtection="1">
      <alignment vertical="top" wrapText="1"/>
      <protection locked="0"/>
    </xf>
    <xf numFmtId="0" fontId="0" fillId="6" borderId="0" xfId="0" applyFill="1" applyBorder="1" applyAlignment="1" applyProtection="1">
      <alignment vertical="top" wrapText="1"/>
      <protection locked="0"/>
    </xf>
    <xf numFmtId="0" fontId="0" fillId="6" borderId="25" xfId="0" applyFill="1" applyBorder="1" applyAlignment="1" applyProtection="1">
      <alignment vertical="top" wrapText="1"/>
      <protection locked="0"/>
    </xf>
    <xf numFmtId="0" fontId="0" fillId="6" borderId="22" xfId="0" applyFill="1" applyBorder="1" applyAlignment="1" applyProtection="1">
      <alignment vertical="top" wrapText="1"/>
      <protection locked="0"/>
    </xf>
    <xf numFmtId="0" fontId="0" fillId="6" borderId="1" xfId="0" applyFill="1" applyBorder="1" applyAlignment="1" applyProtection="1">
      <alignment vertical="top" wrapText="1"/>
      <protection locked="0"/>
    </xf>
    <xf numFmtId="0" fontId="0" fillId="6" borderId="23" xfId="0" applyFill="1" applyBorder="1" applyAlignment="1" applyProtection="1">
      <alignment vertical="top" wrapText="1"/>
      <protection locked="0"/>
    </xf>
    <xf numFmtId="49" fontId="4" fillId="0" borderId="5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18" xfId="0" applyNumberFormat="1" applyFont="1" applyFill="1" applyBorder="1" applyAlignment="1" applyProtection="1">
      <alignment horizontal="left" vertical="center" wrapText="1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49" fontId="4" fillId="0" borderId="19" xfId="0" applyNumberFormat="1" applyFont="1" applyFill="1" applyBorder="1" applyAlignment="1" applyProtection="1">
      <alignment horizontal="left" vertical="center" wrapText="1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49" fontId="4" fillId="0" borderId="11" xfId="0" applyNumberFormat="1" applyFont="1" applyFill="1" applyBorder="1" applyAlignment="1" applyProtection="1">
      <alignment horizontal="left" vertical="center" wrapText="1"/>
    </xf>
    <xf numFmtId="49" fontId="4" fillId="0" borderId="34" xfId="0" applyNumberFormat="1" applyFont="1" applyFill="1" applyBorder="1" applyAlignment="1" applyProtection="1">
      <alignment horizontal="left" vertical="center" wrapText="1"/>
    </xf>
    <xf numFmtId="49" fontId="4" fillId="0" borderId="35" xfId="0" applyNumberFormat="1" applyFont="1" applyFill="1" applyBorder="1" applyAlignment="1" applyProtection="1">
      <alignment horizontal="left" vertical="center" wrapText="1"/>
    </xf>
    <xf numFmtId="49" fontId="4" fillId="0" borderId="31" xfId="0" applyNumberFormat="1" applyFont="1" applyFill="1" applyBorder="1" applyAlignment="1" applyProtection="1">
      <alignment horizontal="left" vertical="center" wrapText="1"/>
    </xf>
    <xf numFmtId="49" fontId="4" fillId="0" borderId="22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23" xfId="0" applyNumberFormat="1" applyFont="1" applyFill="1" applyBorder="1" applyAlignment="1" applyProtection="1">
      <alignment horizontal="left" vertical="center" wrapText="1"/>
    </xf>
    <xf numFmtId="49" fontId="4" fillId="0" borderId="21" xfId="0" applyNumberFormat="1" applyFont="1" applyFill="1" applyBorder="1" applyAlignment="1" applyProtection="1">
      <alignment horizontal="left" vertical="center" wrapText="1"/>
    </xf>
    <xf numFmtId="49" fontId="4" fillId="0" borderId="28" xfId="0" applyNumberFormat="1" applyFont="1" applyFill="1" applyBorder="1" applyAlignment="1" applyProtection="1">
      <alignment horizontal="center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left" vertical="center" wrapTex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4" fillId="0" borderId="17" xfId="0" applyNumberFormat="1" applyFont="1" applyFill="1" applyBorder="1" applyAlignment="1" applyProtection="1">
      <alignment horizontal="left" vertical="center" wrapText="1"/>
    </xf>
    <xf numFmtId="49" fontId="4" fillId="3" borderId="9" xfId="0" applyNumberFormat="1" applyFont="1" applyFill="1" applyBorder="1" applyAlignment="1" applyProtection="1">
      <alignment horizontal="left" vertical="center" wrapText="1"/>
    </xf>
    <xf numFmtId="49" fontId="4" fillId="3" borderId="10" xfId="0" applyNumberFormat="1" applyFont="1" applyFill="1" applyBorder="1" applyAlignment="1" applyProtection="1">
      <alignment horizontal="left" vertical="center" wrapText="1"/>
    </xf>
    <xf numFmtId="49" fontId="4" fillId="3" borderId="11" xfId="0" applyNumberFormat="1" applyFont="1" applyFill="1" applyBorder="1" applyAlignment="1" applyProtection="1">
      <alignment horizontal="left" vertical="center" wrapText="1"/>
    </xf>
    <xf numFmtId="49" fontId="4" fillId="3" borderId="34" xfId="0" applyNumberFormat="1" applyFont="1" applyFill="1" applyBorder="1" applyAlignment="1" applyProtection="1">
      <alignment horizontal="left" vertical="center" wrapText="1"/>
    </xf>
    <xf numFmtId="49" fontId="4" fillId="3" borderId="35" xfId="0" applyNumberFormat="1" applyFont="1" applyFill="1" applyBorder="1" applyAlignment="1" applyProtection="1">
      <alignment horizontal="left" vertical="center" wrapText="1"/>
    </xf>
    <xf numFmtId="49" fontId="4" fillId="3" borderId="31" xfId="0" applyNumberFormat="1" applyFont="1" applyFill="1" applyBorder="1" applyAlignment="1" applyProtection="1">
      <alignment horizontal="left" vertical="center" wrapText="1"/>
    </xf>
    <xf numFmtId="49" fontId="4" fillId="3" borderId="13" xfId="0" applyNumberFormat="1" applyFont="1" applyFill="1" applyBorder="1" applyAlignment="1" applyProtection="1">
      <alignment horizontal="left" vertical="center" wrapText="1"/>
    </xf>
    <xf numFmtId="49" fontId="4" fillId="3" borderId="7" xfId="0" applyNumberFormat="1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left" vertical="center" wrapText="1"/>
    </xf>
    <xf numFmtId="49" fontId="4" fillId="0" borderId="2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0" borderId="25" xfId="0" applyNumberFormat="1" applyFont="1" applyFill="1" applyBorder="1" applyAlignment="1" applyProtection="1">
      <alignment horizontal="left" vertical="center" wrapText="1"/>
    </xf>
    <xf numFmtId="0" fontId="8" fillId="6" borderId="26" xfId="0" applyNumberFormat="1" applyFont="1" applyFill="1" applyBorder="1" applyAlignment="1" applyProtection="1">
      <alignment vertical="center" wrapText="1"/>
      <protection locked="0"/>
    </xf>
    <xf numFmtId="0" fontId="8" fillId="6" borderId="28" xfId="0" applyNumberFormat="1" applyFont="1" applyFill="1" applyBorder="1" applyAlignment="1" applyProtection="1">
      <alignment vertical="center" wrapText="1"/>
      <protection locked="0"/>
    </xf>
    <xf numFmtId="0" fontId="8" fillId="6" borderId="27" xfId="0" applyNumberFormat="1" applyFont="1" applyFill="1" applyBorder="1" applyAlignment="1" applyProtection="1">
      <alignment vertical="center" wrapText="1"/>
      <protection locked="0"/>
    </xf>
    <xf numFmtId="49" fontId="4" fillId="0" borderId="13" xfId="0" applyNumberFormat="1" applyFont="1" applyFill="1" applyBorder="1" applyAlignment="1" applyProtection="1">
      <alignment horizontal="left" vertical="center" wrapText="1"/>
    </xf>
    <xf numFmtId="49" fontId="4" fillId="0" borderId="7" xfId="0" applyNumberFormat="1" applyFont="1" applyFill="1" applyBorder="1" applyAlignment="1" applyProtection="1">
      <alignment horizontal="left" vertical="center" wrapText="1"/>
    </xf>
    <xf numFmtId="49" fontId="4" fillId="0" borderId="14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49" fontId="6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</cellXfs>
  <cellStyles count="2">
    <cellStyle name="ハイパーリンク" xfId="1" builtinId="8"/>
    <cellStyle name="標準" xfId="0" builtinId="0"/>
  </cellStyles>
  <dxfs count="428"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CCFFCC"/>
      <color rgb="FFC0C0C0"/>
      <color rgb="FF0000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117871</xdr:colOff>
      <xdr:row>0</xdr:row>
      <xdr:rowOff>152400</xdr:rowOff>
    </xdr:from>
    <xdr:to>
      <xdr:col>29</xdr:col>
      <xdr:colOff>213122</xdr:colOff>
      <xdr:row>2</xdr:row>
      <xdr:rowOff>133350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10462021" y="152400"/>
          <a:ext cx="1476376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0</xdr:row>
      <xdr:rowOff>0</xdr:rowOff>
    </xdr:from>
    <xdr:to>
      <xdr:col>22</xdr:col>
      <xdr:colOff>0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77075" y="0"/>
          <a:ext cx="790575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0</xdr:row>
      <xdr:rowOff>0</xdr:rowOff>
    </xdr:from>
    <xdr:to>
      <xdr:col>22</xdr:col>
      <xdr:colOff>0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77075" y="0"/>
          <a:ext cx="790575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0</xdr:row>
      <xdr:rowOff>0</xdr:rowOff>
    </xdr:from>
    <xdr:to>
      <xdr:col>22</xdr:col>
      <xdr:colOff>0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77075" y="0"/>
          <a:ext cx="790575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0</xdr:row>
      <xdr:rowOff>0</xdr:rowOff>
    </xdr:from>
    <xdr:to>
      <xdr:col>22</xdr:col>
      <xdr:colOff>0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77075" y="0"/>
          <a:ext cx="790575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H32"/>
  <sheetViews>
    <sheetView showGridLines="0" tabSelected="1" workbookViewId="0">
      <selection activeCell="D4" sqref="D4"/>
    </sheetView>
  </sheetViews>
  <sheetFormatPr defaultColWidth="9.375" defaultRowHeight="14.25" customHeight="1" x14ac:dyDescent="0.15"/>
  <cols>
    <col min="1" max="1" width="6" style="44" customWidth="1"/>
    <col min="2" max="2" width="48.5" style="44" customWidth="1"/>
    <col min="3" max="3" width="46.625" style="44" bestFit="1" customWidth="1"/>
    <col min="4" max="4" width="47.875" style="44" customWidth="1"/>
    <col min="5" max="5" width="34.625" style="44" customWidth="1"/>
    <col min="6" max="6" width="35.875" style="46" customWidth="1"/>
    <col min="7" max="16384" width="9.375" style="44"/>
  </cols>
  <sheetData>
    <row r="1" spans="1:8" ht="18.75" customHeight="1" x14ac:dyDescent="0.15">
      <c r="A1" s="43" t="s">
        <v>55</v>
      </c>
      <c r="D1" s="45" t="s">
        <v>70</v>
      </c>
      <c r="H1" s="47"/>
    </row>
    <row r="2" spans="1:8" ht="42.75" customHeight="1" x14ac:dyDescent="0.15"/>
    <row r="3" spans="1:8" ht="18.75" customHeight="1" thickBot="1" x14ac:dyDescent="0.2">
      <c r="B3" s="48" t="s">
        <v>46</v>
      </c>
      <c r="C3" s="49" t="s">
        <v>47</v>
      </c>
      <c r="D3" s="49" t="s">
        <v>48</v>
      </c>
    </row>
    <row r="4" spans="1:8" ht="21.75" customHeight="1" thickTop="1" x14ac:dyDescent="0.15">
      <c r="B4" s="56" t="s">
        <v>50</v>
      </c>
      <c r="C4" s="57" t="s">
        <v>45</v>
      </c>
      <c r="D4" s="58" t="s">
        <v>69</v>
      </c>
    </row>
    <row r="10" spans="1:8" ht="14.25" customHeight="1" x14ac:dyDescent="0.15">
      <c r="C10" s="50"/>
      <c r="D10" s="51"/>
    </row>
    <row r="12" spans="1:8" ht="14.25" customHeight="1" x14ac:dyDescent="0.15">
      <c r="A12" s="52"/>
      <c r="B12" s="52"/>
      <c r="C12" s="52"/>
      <c r="D12" s="52"/>
    </row>
    <row r="13" spans="1:8" ht="14.25" customHeight="1" x14ac:dyDescent="0.15">
      <c r="A13" s="52"/>
      <c r="B13" s="52"/>
      <c r="C13" s="52"/>
    </row>
    <row r="14" spans="1:8" ht="14.25" customHeight="1" x14ac:dyDescent="0.15">
      <c r="B14" s="53"/>
      <c r="C14" s="53"/>
      <c r="D14" s="53"/>
    </row>
    <row r="16" spans="1:8" ht="14.25" customHeight="1" x14ac:dyDescent="0.15">
      <c r="B16" s="50"/>
      <c r="C16" s="50"/>
      <c r="D16" s="50"/>
    </row>
    <row r="20" spans="2:6" ht="14.25" customHeight="1" x14ac:dyDescent="0.15">
      <c r="B20" s="50"/>
      <c r="C20" s="50"/>
      <c r="D20" s="52"/>
    </row>
    <row r="21" spans="2:6" ht="14.25" customHeight="1" x14ac:dyDescent="0.15">
      <c r="C21" s="52"/>
      <c r="D21" s="52"/>
    </row>
    <row r="24" spans="2:6" ht="14.25" customHeight="1" x14ac:dyDescent="0.15">
      <c r="B24" s="50"/>
      <c r="C24" s="51"/>
      <c r="D24" s="52"/>
    </row>
    <row r="25" spans="2:6" ht="14.25" customHeight="1" x14ac:dyDescent="0.15">
      <c r="C25" s="52"/>
      <c r="D25" s="52"/>
    </row>
    <row r="28" spans="2:6" ht="14.25" customHeight="1" x14ac:dyDescent="0.15">
      <c r="B28" s="50"/>
      <c r="C28" s="51"/>
    </row>
    <row r="32" spans="2:6" s="54" customFormat="1" ht="14.25" customHeight="1" x14ac:dyDescent="0.15">
      <c r="B32" s="50"/>
      <c r="C32" s="51"/>
      <c r="F32" s="55"/>
    </row>
  </sheetData>
  <sheetProtection password="DD76" sheet="1" selectLockedCells="1"/>
  <phoneticPr fontId="2"/>
  <hyperlinks>
    <hyperlink ref="D4" location="'05-CP'!A1" display="05-CP"/>
  </hyperlink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X60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hidden="1" customWidth="1"/>
    <col min="18" max="23" width="8.875" style="2" hidden="1" customWidth="1"/>
    <col min="24" max="24" width="4.875" style="2" hidden="1" customWidth="1"/>
    <col min="25" max="16384" width="4.875" style="2"/>
  </cols>
  <sheetData>
    <row r="1" spans="2:24" ht="15" customHeight="1" x14ac:dyDescent="0.15">
      <c r="N1" s="21"/>
      <c r="O1" s="21" t="s">
        <v>58</v>
      </c>
    </row>
    <row r="2" spans="2:24" ht="15" customHeight="1" x14ac:dyDescent="0.15">
      <c r="B2" s="114" t="s">
        <v>22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3"/>
    </row>
    <row r="3" spans="2:24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4" s="4" customFormat="1" ht="27" customHeight="1" x14ac:dyDescent="0.15">
      <c r="B4" s="10"/>
      <c r="C4" s="115" t="s">
        <v>0</v>
      </c>
      <c r="D4" s="115"/>
      <c r="E4" s="115"/>
      <c r="F4" s="115"/>
      <c r="G4" s="115"/>
      <c r="H4" s="116" t="s">
        <v>53</v>
      </c>
      <c r="I4" s="117"/>
      <c r="J4" s="117"/>
      <c r="K4" s="117"/>
      <c r="L4" s="117"/>
      <c r="M4" s="117"/>
      <c r="N4" s="117"/>
      <c r="O4" s="118"/>
      <c r="S4" s="2"/>
    </row>
    <row r="5" spans="2:24" s="4" customFormat="1" ht="15.75" customHeight="1" x14ac:dyDescent="0.15">
      <c r="B5" s="10"/>
      <c r="C5" s="11"/>
      <c r="D5" s="33"/>
      <c r="E5" s="33"/>
      <c r="F5" s="33"/>
      <c r="G5" s="33"/>
      <c r="H5" s="33"/>
      <c r="I5" s="33"/>
      <c r="J5" s="33"/>
      <c r="K5" s="33"/>
      <c r="L5" s="33"/>
      <c r="M5" s="33"/>
      <c r="N5" s="11"/>
      <c r="O5" s="11"/>
      <c r="P5" s="12"/>
      <c r="S5" s="13"/>
    </row>
    <row r="6" spans="2:24" s="4" customFormat="1" ht="15" customHeight="1" x14ac:dyDescent="0.15">
      <c r="B6" s="10"/>
      <c r="C6" s="119" t="s">
        <v>54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3"/>
      <c r="S6" s="13"/>
    </row>
    <row r="7" spans="2:24" s="4" customFormat="1" ht="15" customHeight="1" x14ac:dyDescent="0.15">
      <c r="B7" s="10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3"/>
      <c r="S7" s="13"/>
    </row>
    <row r="8" spans="2:24" s="4" customFormat="1" ht="15" customHeight="1" x14ac:dyDescent="0.15">
      <c r="B8" s="10"/>
      <c r="C8" s="119" t="s">
        <v>39</v>
      </c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3"/>
      <c r="S8" s="13"/>
    </row>
    <row r="9" spans="2:24" s="4" customFormat="1" ht="15" customHeight="1" x14ac:dyDescent="0.15">
      <c r="B9" s="10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3"/>
      <c r="R9" s="1" t="s">
        <v>49</v>
      </c>
      <c r="S9" s="1" t="str">
        <f ca="1">RIGHT(CELL("filename",A1),LEN(CELL("filename",A1))-FIND("]",CELL("filename",A1)))</f>
        <v>05-CP</v>
      </c>
    </row>
    <row r="10" spans="2:24" s="4" customFormat="1" ht="1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4" s="4" customFormat="1" ht="15" customHeight="1" x14ac:dyDescent="0.15">
      <c r="B11" s="39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4" s="14" customFormat="1" ht="15" customHeight="1" x14ac:dyDescent="0.15">
      <c r="C12" s="107" t="s">
        <v>40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9"/>
      <c r="N12" s="113" t="s">
        <v>5</v>
      </c>
      <c r="O12" s="113" t="s">
        <v>38</v>
      </c>
      <c r="R12" s="14" t="s">
        <v>1</v>
      </c>
      <c r="S12" s="14" t="s">
        <v>2</v>
      </c>
    </row>
    <row r="13" spans="2:24" s="14" customFormat="1" ht="16.5" customHeight="1" x14ac:dyDescent="0.15"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113"/>
      <c r="O13" s="113"/>
      <c r="R13" s="15" t="s">
        <v>6</v>
      </c>
      <c r="S13" s="15"/>
      <c r="T13" s="15" t="s">
        <v>7</v>
      </c>
      <c r="U13" s="15" t="s">
        <v>51</v>
      </c>
      <c r="V13" s="15" t="s">
        <v>52</v>
      </c>
      <c r="W13" s="15" t="s">
        <v>8</v>
      </c>
    </row>
    <row r="14" spans="2:24" s="17" customFormat="1" ht="21.75" customHeight="1" x14ac:dyDescent="0.15">
      <c r="B14" s="10"/>
      <c r="C14" s="83" t="s">
        <v>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S14" s="13"/>
      <c r="T14" s="13"/>
    </row>
    <row r="15" spans="2:24" s="17" customFormat="1" ht="21.75" customHeight="1" x14ac:dyDescent="0.15">
      <c r="B15" s="10"/>
      <c r="C15" s="84"/>
      <c r="D15" s="86" t="s">
        <v>11</v>
      </c>
      <c r="E15" s="87"/>
      <c r="F15" s="87"/>
      <c r="G15" s="87"/>
      <c r="H15" s="87"/>
      <c r="I15" s="87"/>
      <c r="J15" s="87"/>
      <c r="K15" s="87"/>
      <c r="L15" s="87"/>
      <c r="M15" s="88"/>
      <c r="N15" s="24" t="str">
        <f>IF(AND($H$4&lt;&gt;"（選択してください）",$H$4&lt;&gt;""),HLOOKUP($H$4,$R$13:$W$44,3,FALSE),"")</f>
        <v/>
      </c>
      <c r="O15" s="101"/>
      <c r="R15" s="17" t="s">
        <v>68</v>
      </c>
      <c r="S15" s="13" t="s">
        <v>41</v>
      </c>
      <c r="T15" s="17" t="s">
        <v>4</v>
      </c>
      <c r="U15" s="17" t="s">
        <v>4</v>
      </c>
      <c r="V15" s="17" t="s">
        <v>4</v>
      </c>
      <c r="W15" s="17" t="s">
        <v>4</v>
      </c>
      <c r="X15" s="13"/>
    </row>
    <row r="16" spans="2:24" s="17" customFormat="1" ht="21.75" customHeight="1" x14ac:dyDescent="0.15">
      <c r="B16" s="10"/>
      <c r="C16" s="84"/>
      <c r="D16" s="74" t="s">
        <v>12</v>
      </c>
      <c r="E16" s="75"/>
      <c r="F16" s="75"/>
      <c r="G16" s="75"/>
      <c r="H16" s="75"/>
      <c r="I16" s="75"/>
      <c r="J16" s="75"/>
      <c r="K16" s="75"/>
      <c r="L16" s="75"/>
      <c r="M16" s="76"/>
      <c r="N16" s="18" t="str">
        <f>IF(AND($H$4&lt;&gt;"（選択してください）",$H$4&lt;&gt;""),HLOOKUP($H$4,$R$13:$W$44,4,FALSE),"")</f>
        <v/>
      </c>
      <c r="O16" s="102"/>
      <c r="R16" s="17" t="s">
        <v>3</v>
      </c>
      <c r="S16" s="13" t="s">
        <v>42</v>
      </c>
      <c r="T16" s="17" t="s">
        <v>4</v>
      </c>
      <c r="U16" s="17" t="s">
        <v>4</v>
      </c>
      <c r="V16" s="17" t="s">
        <v>4</v>
      </c>
      <c r="W16" s="17" t="s">
        <v>4</v>
      </c>
      <c r="X16" s="13"/>
    </row>
    <row r="17" spans="2:24" s="17" customFormat="1" ht="21.75" customHeight="1" x14ac:dyDescent="0.15">
      <c r="B17" s="10"/>
      <c r="C17" s="84"/>
      <c r="D17" s="74" t="s">
        <v>23</v>
      </c>
      <c r="E17" s="75"/>
      <c r="F17" s="75"/>
      <c r="G17" s="75"/>
      <c r="H17" s="75"/>
      <c r="I17" s="75"/>
      <c r="J17" s="75"/>
      <c r="K17" s="75"/>
      <c r="L17" s="75"/>
      <c r="M17" s="76"/>
      <c r="N17" s="18" t="str">
        <f>IF(AND($H$4&lt;&gt;"（選択してください）",$H$4&lt;&gt;""),HLOOKUP($H$4,$R$13:$W$44,5,FALSE),"")</f>
        <v/>
      </c>
      <c r="O17" s="102"/>
      <c r="R17" s="17" t="s">
        <v>3</v>
      </c>
      <c r="S17" s="13" t="s">
        <v>43</v>
      </c>
      <c r="T17" s="17" t="s">
        <v>4</v>
      </c>
      <c r="U17" s="17" t="s">
        <v>4</v>
      </c>
      <c r="V17" s="17" t="s">
        <v>4</v>
      </c>
      <c r="W17" s="17" t="s">
        <v>4</v>
      </c>
      <c r="X17" s="13"/>
    </row>
    <row r="18" spans="2:24" s="17" customFormat="1" ht="21.75" customHeight="1" x14ac:dyDescent="0.15">
      <c r="B18" s="10"/>
      <c r="C18" s="85"/>
      <c r="D18" s="104" t="s">
        <v>24</v>
      </c>
      <c r="E18" s="105"/>
      <c r="F18" s="105"/>
      <c r="G18" s="105"/>
      <c r="H18" s="105"/>
      <c r="I18" s="105"/>
      <c r="J18" s="105"/>
      <c r="K18" s="105"/>
      <c r="L18" s="105"/>
      <c r="M18" s="106"/>
      <c r="N18" s="19" t="str">
        <f>IF(AND($H$4&lt;&gt;"（選択してください）",$H$4&lt;&gt;""),HLOOKUP($H$4,$R$13:$X$44,6,FALSE),"")</f>
        <v/>
      </c>
      <c r="O18" s="103"/>
      <c r="R18" s="17" t="s">
        <v>3</v>
      </c>
      <c r="T18" s="17" t="s">
        <v>4</v>
      </c>
      <c r="U18" s="17" t="s">
        <v>4</v>
      </c>
      <c r="V18" s="17" t="s">
        <v>4</v>
      </c>
      <c r="W18" s="17" t="s">
        <v>4</v>
      </c>
    </row>
    <row r="19" spans="2:24" s="17" customFormat="1" ht="21.75" customHeight="1" x14ac:dyDescent="0.15">
      <c r="B19" s="10"/>
      <c r="C19" s="83" t="s">
        <v>10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</row>
    <row r="20" spans="2:24" s="17" customFormat="1" ht="21.75" customHeight="1" x14ac:dyDescent="0.15">
      <c r="B20" s="10"/>
      <c r="C20" s="84"/>
      <c r="D20" s="98" t="s">
        <v>11</v>
      </c>
      <c r="E20" s="99"/>
      <c r="F20" s="99"/>
      <c r="G20" s="99"/>
      <c r="H20" s="99"/>
      <c r="I20" s="99"/>
      <c r="J20" s="99"/>
      <c r="K20" s="99"/>
      <c r="L20" s="99"/>
      <c r="M20" s="100"/>
      <c r="N20" s="22" t="str">
        <f>IF(AND($H$4&lt;&gt;"（選択してください）",$H$4&lt;&gt;""),HLOOKUP($H$4,$R$13:$W$44,8,FALSE),"")</f>
        <v/>
      </c>
      <c r="O20" s="28"/>
      <c r="R20" s="17" t="s">
        <v>4</v>
      </c>
      <c r="T20" s="17" t="s">
        <v>3</v>
      </c>
      <c r="U20" s="17" t="s">
        <v>4</v>
      </c>
      <c r="V20" s="17" t="s">
        <v>4</v>
      </c>
      <c r="W20" s="17" t="s">
        <v>4</v>
      </c>
    </row>
    <row r="21" spans="2:24" s="17" customFormat="1" ht="21.75" customHeight="1" x14ac:dyDescent="0.15">
      <c r="B21" s="10"/>
      <c r="C21" s="84"/>
      <c r="D21" s="74" t="s">
        <v>12</v>
      </c>
      <c r="E21" s="75"/>
      <c r="F21" s="75"/>
      <c r="G21" s="75"/>
      <c r="H21" s="75"/>
      <c r="I21" s="75"/>
      <c r="J21" s="75"/>
      <c r="K21" s="75"/>
      <c r="L21" s="75"/>
      <c r="M21" s="76"/>
      <c r="N21" s="23" t="str">
        <f>IF(AND($H$4&lt;&gt;"（選択してください）",$H$4&lt;&gt;""),HLOOKUP($H$4,$R$13:$W$44,9,FALSE),"")</f>
        <v/>
      </c>
      <c r="O21" s="29"/>
      <c r="R21" s="17" t="s">
        <v>4</v>
      </c>
      <c r="T21" s="17" t="s">
        <v>3</v>
      </c>
      <c r="U21" s="17" t="s">
        <v>4</v>
      </c>
      <c r="V21" s="17" t="s">
        <v>4</v>
      </c>
      <c r="W21" s="17" t="s">
        <v>4</v>
      </c>
    </row>
    <row r="22" spans="2:24" s="17" customFormat="1" ht="21.75" customHeight="1" x14ac:dyDescent="0.15">
      <c r="B22" s="10"/>
      <c r="C22" s="84"/>
      <c r="D22" s="74" t="s">
        <v>13</v>
      </c>
      <c r="E22" s="75"/>
      <c r="F22" s="75"/>
      <c r="G22" s="75"/>
      <c r="H22" s="75"/>
      <c r="I22" s="75"/>
      <c r="J22" s="75"/>
      <c r="K22" s="75"/>
      <c r="L22" s="75"/>
      <c r="M22" s="76"/>
      <c r="N22" s="23" t="str">
        <f>IF(AND($H$4&lt;&gt;"（選択してください）",$H$4&lt;&gt;""),HLOOKUP($H$4,$R$13:$W$44,10,FALSE),"")</f>
        <v/>
      </c>
      <c r="O22" s="29"/>
      <c r="R22" s="17" t="s">
        <v>4</v>
      </c>
      <c r="T22" s="17" t="s">
        <v>3</v>
      </c>
      <c r="U22" s="17" t="s">
        <v>4</v>
      </c>
      <c r="V22" s="17" t="s">
        <v>4</v>
      </c>
      <c r="W22" s="17" t="s">
        <v>4</v>
      </c>
    </row>
    <row r="23" spans="2:24" s="17" customFormat="1" ht="21.75" customHeight="1" x14ac:dyDescent="0.15">
      <c r="B23" s="10"/>
      <c r="C23" s="85"/>
      <c r="D23" s="74" t="s">
        <v>14</v>
      </c>
      <c r="E23" s="75"/>
      <c r="F23" s="75"/>
      <c r="G23" s="75"/>
      <c r="H23" s="75"/>
      <c r="I23" s="75"/>
      <c r="J23" s="75"/>
      <c r="K23" s="75"/>
      <c r="L23" s="75"/>
      <c r="M23" s="76"/>
      <c r="N23" s="23" t="str">
        <f>IF(AND($H$4&lt;&gt;"（選択してください）",$H$4&lt;&gt;""),HLOOKUP($H$4,$R$13:$W$44,11,FALSE),"")</f>
        <v/>
      </c>
      <c r="O23" s="27"/>
      <c r="R23" s="17" t="s">
        <v>4</v>
      </c>
      <c r="T23" s="17" t="s">
        <v>3</v>
      </c>
      <c r="U23" s="17" t="s">
        <v>4</v>
      </c>
      <c r="V23" s="17" t="s">
        <v>4</v>
      </c>
      <c r="W23" s="17" t="s">
        <v>4</v>
      </c>
    </row>
    <row r="24" spans="2:24" s="14" customFormat="1" ht="21.75" customHeight="1" x14ac:dyDescent="0.15">
      <c r="C24" s="83" t="s">
        <v>15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0"/>
    </row>
    <row r="25" spans="2:24" s="17" customFormat="1" ht="21.75" customHeight="1" x14ac:dyDescent="0.15">
      <c r="B25" s="10"/>
      <c r="C25" s="84"/>
      <c r="D25" s="86" t="s">
        <v>25</v>
      </c>
      <c r="E25" s="87"/>
      <c r="F25" s="87"/>
      <c r="G25" s="87"/>
      <c r="H25" s="87"/>
      <c r="I25" s="87"/>
      <c r="J25" s="87"/>
      <c r="K25" s="87"/>
      <c r="L25" s="87"/>
      <c r="M25" s="88"/>
      <c r="N25" s="24" t="str">
        <f>IF(AND($H$4&lt;&gt;"（選択してください）",$H$4&lt;&gt;""),HLOOKUP($H$4,$R$13:$W$44,13,FALSE),"")</f>
        <v/>
      </c>
      <c r="O25" s="25"/>
      <c r="R25" s="17" t="s">
        <v>3</v>
      </c>
      <c r="T25" s="17" t="s">
        <v>3</v>
      </c>
      <c r="U25" s="17" t="s">
        <v>3</v>
      </c>
      <c r="V25" s="17" t="s">
        <v>3</v>
      </c>
      <c r="W25" s="17" t="s">
        <v>3</v>
      </c>
    </row>
    <row r="26" spans="2:24" s="17" customFormat="1" ht="21.75" customHeight="1" x14ac:dyDescent="0.15">
      <c r="B26" s="10"/>
      <c r="C26" s="84"/>
      <c r="D26" s="89" t="s">
        <v>26</v>
      </c>
      <c r="E26" s="90"/>
      <c r="F26" s="90"/>
      <c r="G26" s="90"/>
      <c r="H26" s="90"/>
      <c r="I26" s="90"/>
      <c r="J26" s="90"/>
      <c r="K26" s="90"/>
      <c r="L26" s="90"/>
      <c r="M26" s="91"/>
      <c r="N26" s="18" t="str">
        <f>IF(AND($H$4&lt;&gt;"（選択してください）",$H$4&lt;&gt;""),HLOOKUP($H$4,$R$13:$W$44,14,FALSE),"")</f>
        <v/>
      </c>
      <c r="O26" s="26"/>
      <c r="R26" s="17" t="s">
        <v>3</v>
      </c>
      <c r="T26" s="17" t="s">
        <v>3</v>
      </c>
      <c r="U26" s="17" t="s">
        <v>3</v>
      </c>
      <c r="V26" s="17" t="s">
        <v>3</v>
      </c>
      <c r="W26" s="17" t="s">
        <v>3</v>
      </c>
    </row>
    <row r="27" spans="2:24" s="17" customFormat="1" ht="21.75" customHeight="1" x14ac:dyDescent="0.15">
      <c r="B27" s="10"/>
      <c r="C27" s="84"/>
      <c r="D27" s="89" t="s">
        <v>27</v>
      </c>
      <c r="E27" s="90"/>
      <c r="F27" s="90"/>
      <c r="G27" s="90"/>
      <c r="H27" s="90"/>
      <c r="I27" s="90"/>
      <c r="J27" s="90"/>
      <c r="K27" s="90"/>
      <c r="L27" s="90"/>
      <c r="M27" s="91"/>
      <c r="N27" s="23" t="str">
        <f>IF(AND($H$4&lt;&gt;"（選択してください）",$H$4&lt;&gt;""),HLOOKUP($H$4,$R$13:$W$44,15,FALSE),"")</f>
        <v/>
      </c>
      <c r="O27" s="29"/>
      <c r="R27" s="17" t="s">
        <v>3</v>
      </c>
      <c r="T27" s="17" t="s">
        <v>3</v>
      </c>
      <c r="U27" s="17" t="s">
        <v>3</v>
      </c>
      <c r="V27" s="17" t="s">
        <v>3</v>
      </c>
      <c r="W27" s="17" t="s">
        <v>3</v>
      </c>
    </row>
    <row r="28" spans="2:24" s="17" customFormat="1" ht="21.75" customHeight="1" x14ac:dyDescent="0.15">
      <c r="B28" s="10"/>
      <c r="C28" s="84"/>
      <c r="D28" s="92" t="s">
        <v>28</v>
      </c>
      <c r="E28" s="93"/>
      <c r="F28" s="93"/>
      <c r="G28" s="93"/>
      <c r="H28" s="93"/>
      <c r="I28" s="93"/>
      <c r="J28" s="93"/>
      <c r="K28" s="93"/>
      <c r="L28" s="93"/>
      <c r="M28" s="94"/>
      <c r="N28" s="23" t="str">
        <f>IF(AND($H$4&lt;&gt;"（選択してください）",$H$4&lt;&gt;""),HLOOKUP($H$4,$R$13:$W$44,16,FALSE),"")</f>
        <v/>
      </c>
      <c r="O28" s="29"/>
      <c r="R28" s="17" t="s">
        <v>3</v>
      </c>
      <c r="T28" s="17" t="s">
        <v>3</v>
      </c>
      <c r="U28" s="17" t="s">
        <v>3</v>
      </c>
      <c r="V28" s="17" t="s">
        <v>3</v>
      </c>
      <c r="W28" s="17" t="s">
        <v>3</v>
      </c>
    </row>
    <row r="29" spans="2:24" s="17" customFormat="1" ht="21.75" customHeight="1" x14ac:dyDescent="0.15">
      <c r="B29" s="10"/>
      <c r="C29" s="84"/>
      <c r="D29" s="92" t="s">
        <v>29</v>
      </c>
      <c r="E29" s="93"/>
      <c r="F29" s="93"/>
      <c r="G29" s="93"/>
      <c r="H29" s="93"/>
      <c r="I29" s="93"/>
      <c r="J29" s="93"/>
      <c r="K29" s="93"/>
      <c r="L29" s="93"/>
      <c r="M29" s="94"/>
      <c r="N29" s="23" t="str">
        <f>IF(AND($H$4&lt;&gt;"（選択してください）",$H$4&lt;&gt;""),HLOOKUP($H$4,$R$13:$W$44,17,FALSE),"")</f>
        <v/>
      </c>
      <c r="O29" s="29"/>
      <c r="R29" s="17" t="s">
        <v>3</v>
      </c>
      <c r="T29" s="17" t="s">
        <v>3</v>
      </c>
      <c r="U29" s="17" t="s">
        <v>3</v>
      </c>
      <c r="V29" s="17" t="s">
        <v>3</v>
      </c>
      <c r="W29" s="17" t="s">
        <v>3</v>
      </c>
    </row>
    <row r="30" spans="2:24" s="17" customFormat="1" ht="21.75" customHeight="1" x14ac:dyDescent="0.15">
      <c r="B30" s="10"/>
      <c r="C30" s="84"/>
      <c r="D30" s="95" t="s">
        <v>30</v>
      </c>
      <c r="E30" s="96"/>
      <c r="F30" s="96"/>
      <c r="G30" s="96"/>
      <c r="H30" s="96"/>
      <c r="I30" s="96"/>
      <c r="J30" s="96"/>
      <c r="K30" s="96"/>
      <c r="L30" s="96"/>
      <c r="M30" s="97"/>
      <c r="N30" s="19" t="str">
        <f>IF(AND($H$4&lt;&gt;"（選択してください）",$H$4&lt;&gt;""),HLOOKUP($H$4,$R$13:$W$44,18,FALSE),"")</f>
        <v/>
      </c>
      <c r="O30" s="27"/>
      <c r="R30" s="17" t="s">
        <v>3</v>
      </c>
      <c r="T30" s="17" t="s">
        <v>3</v>
      </c>
      <c r="U30" s="17" t="s">
        <v>3</v>
      </c>
      <c r="V30" s="17" t="s">
        <v>3</v>
      </c>
      <c r="W30" s="17" t="s">
        <v>3</v>
      </c>
    </row>
    <row r="31" spans="2:24" s="17" customFormat="1" ht="21.75" customHeight="1" x14ac:dyDescent="0.15">
      <c r="B31" s="10"/>
      <c r="C31" s="84"/>
      <c r="D31" s="71" t="s">
        <v>31</v>
      </c>
      <c r="E31" s="72"/>
      <c r="F31" s="72"/>
      <c r="G31" s="72"/>
      <c r="H31" s="72"/>
      <c r="I31" s="72"/>
      <c r="J31" s="72"/>
      <c r="K31" s="72"/>
      <c r="L31" s="72"/>
      <c r="M31" s="73"/>
      <c r="N31" s="16" t="str">
        <f>IF(AND($H$4&lt;&gt;"（選択してください）",$H$4&lt;&gt;""),HLOOKUP($H$4,$R$13:$W$44,19,FALSE),"")</f>
        <v/>
      </c>
      <c r="O31" s="30"/>
      <c r="R31" s="17" t="s">
        <v>3</v>
      </c>
      <c r="T31" s="17" t="s">
        <v>3</v>
      </c>
      <c r="U31" s="17" t="s">
        <v>3</v>
      </c>
      <c r="V31" s="17" t="s">
        <v>3</v>
      </c>
      <c r="W31" s="17" t="s">
        <v>3</v>
      </c>
    </row>
    <row r="32" spans="2:24" s="17" customFormat="1" ht="21.75" customHeight="1" x14ac:dyDescent="0.15">
      <c r="B32" s="10"/>
      <c r="C32" s="84"/>
      <c r="D32" s="74" t="s">
        <v>32</v>
      </c>
      <c r="E32" s="75"/>
      <c r="F32" s="75"/>
      <c r="G32" s="75"/>
      <c r="H32" s="75"/>
      <c r="I32" s="75"/>
      <c r="J32" s="75"/>
      <c r="K32" s="75"/>
      <c r="L32" s="75"/>
      <c r="M32" s="76"/>
      <c r="N32" s="18" t="str">
        <f>IF(AND($H$4&lt;&gt;"（選択してください）",$H$4&lt;&gt;""),HLOOKUP($H$4,$R$13:$W$44,20,FALSE),"")</f>
        <v/>
      </c>
      <c r="O32" s="26"/>
      <c r="R32" s="17" t="s">
        <v>3</v>
      </c>
      <c r="T32" s="17" t="s">
        <v>3</v>
      </c>
      <c r="U32" s="17" t="s">
        <v>3</v>
      </c>
      <c r="V32" s="17" t="s">
        <v>3</v>
      </c>
      <c r="W32" s="17" t="s">
        <v>3</v>
      </c>
    </row>
    <row r="33" spans="2:23" s="17" customFormat="1" ht="21.75" customHeight="1" x14ac:dyDescent="0.15">
      <c r="B33" s="10"/>
      <c r="C33" s="84"/>
      <c r="D33" s="74" t="s">
        <v>33</v>
      </c>
      <c r="E33" s="75"/>
      <c r="F33" s="75"/>
      <c r="G33" s="75"/>
      <c r="H33" s="75"/>
      <c r="I33" s="75"/>
      <c r="J33" s="75"/>
      <c r="K33" s="75"/>
      <c r="L33" s="75"/>
      <c r="M33" s="76"/>
      <c r="N33" s="18" t="str">
        <f>IF(AND($H$4&lt;&gt;"（選択してください）",$H$4&lt;&gt;""),HLOOKUP($H$4,$R$13:$W$44,21,FALSE),"")</f>
        <v/>
      </c>
      <c r="O33" s="26"/>
      <c r="R33" s="17" t="s">
        <v>3</v>
      </c>
      <c r="T33" s="17" t="s">
        <v>3</v>
      </c>
      <c r="U33" s="17" t="s">
        <v>3</v>
      </c>
      <c r="V33" s="17" t="s">
        <v>3</v>
      </c>
      <c r="W33" s="17" t="s">
        <v>3</v>
      </c>
    </row>
    <row r="34" spans="2:23" s="17" customFormat="1" ht="21.75" customHeight="1" x14ac:dyDescent="0.15">
      <c r="B34" s="10"/>
      <c r="C34" s="84"/>
      <c r="D34" s="74" t="s">
        <v>34</v>
      </c>
      <c r="E34" s="75"/>
      <c r="F34" s="75"/>
      <c r="G34" s="75"/>
      <c r="H34" s="75"/>
      <c r="I34" s="75"/>
      <c r="J34" s="75"/>
      <c r="K34" s="75"/>
      <c r="L34" s="75"/>
      <c r="M34" s="76"/>
      <c r="N34" s="18" t="str">
        <f>IF(AND($H$4&lt;&gt;"（選択してください）",$H$4&lt;&gt;""),HLOOKUP($H$4,$R$13:$W$44,22,FALSE),"")</f>
        <v/>
      </c>
      <c r="O34" s="26"/>
      <c r="R34" s="17" t="s">
        <v>3</v>
      </c>
      <c r="T34" s="17" t="s">
        <v>3</v>
      </c>
      <c r="U34" s="17" t="s">
        <v>3</v>
      </c>
      <c r="V34" s="17" t="s">
        <v>3</v>
      </c>
      <c r="W34" s="17" t="s">
        <v>3</v>
      </c>
    </row>
    <row r="35" spans="2:23" s="17" customFormat="1" ht="21.75" customHeight="1" x14ac:dyDescent="0.15">
      <c r="B35" s="10"/>
      <c r="C35" s="84"/>
      <c r="D35" s="77" t="s">
        <v>35</v>
      </c>
      <c r="E35" s="78"/>
      <c r="F35" s="78"/>
      <c r="G35" s="78"/>
      <c r="H35" s="78"/>
      <c r="I35" s="78"/>
      <c r="J35" s="78"/>
      <c r="K35" s="78"/>
      <c r="L35" s="78"/>
      <c r="M35" s="79"/>
      <c r="N35" s="23" t="str">
        <f>IF(AND($H$4&lt;&gt;"（選択してください）",$H$4&lt;&gt;""),HLOOKUP($H$4,$R$13:$W$44,23,FALSE),"")</f>
        <v/>
      </c>
      <c r="O35" s="29"/>
      <c r="R35" s="17" t="s">
        <v>3</v>
      </c>
      <c r="T35" s="17" t="s">
        <v>3</v>
      </c>
      <c r="U35" s="17" t="s">
        <v>3</v>
      </c>
      <c r="V35" s="17" t="s">
        <v>3</v>
      </c>
      <c r="W35" s="17" t="s">
        <v>3</v>
      </c>
    </row>
    <row r="36" spans="2:23" s="17" customFormat="1" ht="21.75" customHeight="1" x14ac:dyDescent="0.15">
      <c r="B36" s="10"/>
      <c r="C36" s="84"/>
      <c r="D36" s="71" t="s">
        <v>16</v>
      </c>
      <c r="E36" s="72"/>
      <c r="F36" s="72"/>
      <c r="G36" s="72"/>
      <c r="H36" s="72"/>
      <c r="I36" s="72"/>
      <c r="J36" s="72"/>
      <c r="K36" s="72"/>
      <c r="L36" s="72"/>
      <c r="M36" s="73"/>
      <c r="N36" s="16" t="str">
        <f>IF(AND($H$4&lt;&gt;"（選択してください）",$H$4&lt;&gt;""),HLOOKUP($H$4,$R$13:$W$44,24,FALSE),"")</f>
        <v/>
      </c>
      <c r="O36" s="30"/>
      <c r="R36" s="17" t="s">
        <v>3</v>
      </c>
      <c r="T36" s="17" t="s">
        <v>3</v>
      </c>
      <c r="U36" s="17" t="s">
        <v>3</v>
      </c>
      <c r="V36" s="17" t="s">
        <v>3</v>
      </c>
      <c r="W36" s="17" t="s">
        <v>3</v>
      </c>
    </row>
    <row r="37" spans="2:23" s="17" customFormat="1" ht="21.75" customHeight="1" x14ac:dyDescent="0.15">
      <c r="B37" s="10"/>
      <c r="C37" s="84"/>
      <c r="D37" s="74" t="s">
        <v>17</v>
      </c>
      <c r="E37" s="75"/>
      <c r="F37" s="75"/>
      <c r="G37" s="75"/>
      <c r="H37" s="75"/>
      <c r="I37" s="75"/>
      <c r="J37" s="75"/>
      <c r="K37" s="75"/>
      <c r="L37" s="75"/>
      <c r="M37" s="76"/>
      <c r="N37" s="18" t="str">
        <f>IF(AND($H$4&lt;&gt;"（選択してください）",$H$4&lt;&gt;""),HLOOKUP($H$4,$R$13:$W$44,25,FALSE),"")</f>
        <v/>
      </c>
      <c r="O37" s="26"/>
      <c r="R37" s="17" t="s">
        <v>3</v>
      </c>
      <c r="T37" s="17" t="s">
        <v>3</v>
      </c>
      <c r="U37" s="17" t="s">
        <v>4</v>
      </c>
      <c r="V37" s="17" t="s">
        <v>4</v>
      </c>
      <c r="W37" s="17" t="s">
        <v>3</v>
      </c>
    </row>
    <row r="38" spans="2:23" s="17" customFormat="1" ht="21.75" customHeight="1" x14ac:dyDescent="0.15">
      <c r="B38" s="10"/>
      <c r="C38" s="84"/>
      <c r="D38" s="77" t="s">
        <v>18</v>
      </c>
      <c r="E38" s="78"/>
      <c r="F38" s="78"/>
      <c r="G38" s="78"/>
      <c r="H38" s="78"/>
      <c r="I38" s="78"/>
      <c r="J38" s="78"/>
      <c r="K38" s="78"/>
      <c r="L38" s="78"/>
      <c r="M38" s="79"/>
      <c r="N38" s="23" t="str">
        <f>IF(AND($H$4&lt;&gt;"（選択してください）",$H$4&lt;&gt;""),HLOOKUP($H$4,$R$13:$W$44,26,FALSE),"")</f>
        <v/>
      </c>
      <c r="O38" s="29"/>
      <c r="R38" s="17" t="s">
        <v>3</v>
      </c>
      <c r="T38" s="17" t="s">
        <v>3</v>
      </c>
      <c r="U38" s="17" t="s">
        <v>3</v>
      </c>
      <c r="V38" s="17" t="s">
        <v>3</v>
      </c>
      <c r="W38" s="17" t="s">
        <v>3</v>
      </c>
    </row>
    <row r="39" spans="2:23" s="17" customFormat="1" ht="21.75" customHeight="1" x14ac:dyDescent="0.15">
      <c r="B39" s="10"/>
      <c r="C39" s="84"/>
      <c r="D39" s="68" t="s">
        <v>36</v>
      </c>
      <c r="E39" s="69"/>
      <c r="F39" s="69"/>
      <c r="G39" s="69"/>
      <c r="H39" s="69"/>
      <c r="I39" s="69"/>
      <c r="J39" s="69"/>
      <c r="K39" s="69"/>
      <c r="L39" s="69"/>
      <c r="M39" s="70"/>
      <c r="N39" s="20" t="str">
        <f>IF(AND($H$4&lt;&gt;"（選択してください）",$H$4&lt;&gt;""),HLOOKUP($H$4,$R$13:$W$44,27,FALSE),"")</f>
        <v/>
      </c>
      <c r="O39" s="31"/>
      <c r="R39" s="17" t="s">
        <v>4</v>
      </c>
      <c r="T39" s="17" t="s">
        <v>4</v>
      </c>
      <c r="U39" s="17" t="s">
        <v>3</v>
      </c>
      <c r="V39" s="17" t="s">
        <v>3</v>
      </c>
      <c r="W39" s="17" t="s">
        <v>4</v>
      </c>
    </row>
    <row r="40" spans="2:23" s="17" customFormat="1" ht="21.75" customHeight="1" x14ac:dyDescent="0.15">
      <c r="B40" s="10"/>
      <c r="C40" s="84"/>
      <c r="D40" s="71" t="s">
        <v>19</v>
      </c>
      <c r="E40" s="72"/>
      <c r="F40" s="72"/>
      <c r="G40" s="72"/>
      <c r="H40" s="72"/>
      <c r="I40" s="72"/>
      <c r="J40" s="72"/>
      <c r="K40" s="72"/>
      <c r="L40" s="72"/>
      <c r="M40" s="73"/>
      <c r="N40" s="16" t="str">
        <f>IF(AND($H$4&lt;&gt;"（選択してください）",$H$4&lt;&gt;""),HLOOKUP($H$4,$R$13:$W$44,28,FALSE),"")</f>
        <v/>
      </c>
      <c r="O40" s="30"/>
      <c r="R40" s="17" t="s">
        <v>3</v>
      </c>
      <c r="T40" s="17" t="s">
        <v>3</v>
      </c>
      <c r="U40" s="17" t="s">
        <v>4</v>
      </c>
      <c r="V40" s="17" t="s">
        <v>4</v>
      </c>
      <c r="W40" s="17" t="s">
        <v>3</v>
      </c>
    </row>
    <row r="41" spans="2:23" s="17" customFormat="1" ht="21.75" customHeight="1" x14ac:dyDescent="0.15">
      <c r="B41" s="10"/>
      <c r="C41" s="84"/>
      <c r="D41" s="74" t="s">
        <v>20</v>
      </c>
      <c r="E41" s="75"/>
      <c r="F41" s="75"/>
      <c r="G41" s="75"/>
      <c r="H41" s="75"/>
      <c r="I41" s="75"/>
      <c r="J41" s="75"/>
      <c r="K41" s="75"/>
      <c r="L41" s="75"/>
      <c r="M41" s="76"/>
      <c r="N41" s="18" t="str">
        <f>IF(AND($H$4&lt;&gt;"（選択してください）",$H$4&lt;&gt;""),HLOOKUP($H$4,$R$13:$W$44,29,FALSE),"")</f>
        <v/>
      </c>
      <c r="O41" s="26"/>
      <c r="R41" s="17" t="s">
        <v>3</v>
      </c>
      <c r="T41" s="17" t="s">
        <v>3</v>
      </c>
      <c r="U41" s="17" t="s">
        <v>4</v>
      </c>
      <c r="V41" s="17" t="s">
        <v>4</v>
      </c>
      <c r="W41" s="17" t="s">
        <v>3</v>
      </c>
    </row>
    <row r="42" spans="2:23" s="17" customFormat="1" ht="21.75" customHeight="1" x14ac:dyDescent="0.15">
      <c r="B42" s="10"/>
      <c r="C42" s="84"/>
      <c r="D42" s="77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23" t="str">
        <f>IF(AND($H$4&lt;&gt;"（選択してください）",$H$4&lt;&gt;""),HLOOKUP($H$4,$R$13:$W$44,30,FALSE),"")</f>
        <v/>
      </c>
      <c r="O42" s="29"/>
      <c r="R42" s="17" t="s">
        <v>3</v>
      </c>
      <c r="T42" s="17" t="s">
        <v>3</v>
      </c>
      <c r="U42" s="17" t="s">
        <v>4</v>
      </c>
      <c r="V42" s="17" t="s">
        <v>4</v>
      </c>
      <c r="W42" s="17" t="s">
        <v>3</v>
      </c>
    </row>
    <row r="43" spans="2:23" s="17" customFormat="1" ht="21.75" customHeight="1" x14ac:dyDescent="0.15">
      <c r="B43" s="10"/>
      <c r="C43" s="84"/>
      <c r="D43" s="71" t="s">
        <v>37</v>
      </c>
      <c r="E43" s="72"/>
      <c r="F43" s="72"/>
      <c r="G43" s="72"/>
      <c r="H43" s="72"/>
      <c r="I43" s="72"/>
      <c r="J43" s="72"/>
      <c r="K43" s="72"/>
      <c r="L43" s="72"/>
      <c r="M43" s="73"/>
      <c r="N43" s="16" t="str">
        <f>IF(AND($H$4&lt;&gt;"（選択してください）",$H$4&lt;&gt;""),HLOOKUP($H$4,$R$13:$W$44,31,FALSE),"")</f>
        <v/>
      </c>
      <c r="O43" s="30"/>
      <c r="R43" s="17" t="s">
        <v>3</v>
      </c>
      <c r="T43" s="17" t="s">
        <v>3</v>
      </c>
      <c r="U43" s="17" t="s">
        <v>4</v>
      </c>
      <c r="V43" s="17" t="s">
        <v>4</v>
      </c>
      <c r="W43" s="17" t="s">
        <v>3</v>
      </c>
    </row>
    <row r="44" spans="2:23" s="17" customFormat="1" ht="21.75" customHeight="1" x14ac:dyDescent="0.15">
      <c r="B44" s="10"/>
      <c r="C44" s="85"/>
      <c r="D44" s="80" t="s">
        <v>63</v>
      </c>
      <c r="E44" s="81"/>
      <c r="F44" s="81"/>
      <c r="G44" s="81"/>
      <c r="H44" s="81"/>
      <c r="I44" s="81"/>
      <c r="J44" s="81"/>
      <c r="K44" s="81"/>
      <c r="L44" s="81"/>
      <c r="M44" s="82"/>
      <c r="N44" s="41" t="str">
        <f>IF(AND($H$4&lt;&gt;"（選択してください）",$H$4&lt;&gt;""),HLOOKUP($H$4,$R$13:$W$44,32,FALSE),"")</f>
        <v/>
      </c>
      <c r="O44" s="42"/>
      <c r="R44" s="17" t="s">
        <v>61</v>
      </c>
      <c r="T44" s="17" t="s">
        <v>61</v>
      </c>
      <c r="U44" s="17" t="s">
        <v>4</v>
      </c>
      <c r="V44" s="17" t="s">
        <v>4</v>
      </c>
      <c r="W44" s="17" t="s">
        <v>61</v>
      </c>
    </row>
    <row r="45" spans="2:23" ht="21" customHeight="1" x14ac:dyDescent="0.15">
      <c r="C45" s="2" t="s">
        <v>64</v>
      </c>
    </row>
    <row r="47" spans="2:23" ht="15" customHeight="1" x14ac:dyDescent="0.15">
      <c r="B47" s="39" t="s">
        <v>57</v>
      </c>
      <c r="C47" s="1"/>
    </row>
    <row r="48" spans="2:23" ht="15" customHeight="1" x14ac:dyDescent="0.15">
      <c r="B48" s="39"/>
      <c r="C48" s="1" t="s">
        <v>66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spans="3:15" ht="21" customHeight="1" x14ac:dyDescent="0.15">
      <c r="C49" s="59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1"/>
    </row>
    <row r="50" spans="3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3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3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3:15" ht="21" customHeight="1" x14ac:dyDescent="0.15"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</row>
    <row r="54" spans="3:15" ht="21" customHeight="1" x14ac:dyDescent="0.15"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3:15" ht="21" customHeight="1" x14ac:dyDescent="0.15"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</row>
    <row r="56" spans="3:15" ht="21" customHeight="1" x14ac:dyDescent="0.15"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3:15" ht="21" customHeight="1" x14ac:dyDescent="0.15">
      <c r="C57" s="62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4"/>
    </row>
    <row r="58" spans="3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60" spans="3:15" ht="15" customHeight="1" x14ac:dyDescent="0.15">
      <c r="N60" s="21"/>
      <c r="O60" s="21" t="s">
        <v>44</v>
      </c>
    </row>
  </sheetData>
  <sheetProtection password="DD76" sheet="1" selectLockedCells="1"/>
  <dataConsolidate/>
  <mergeCells count="44">
    <mergeCell ref="C12:M13"/>
    <mergeCell ref="N12:N13"/>
    <mergeCell ref="O12:O13"/>
    <mergeCell ref="B2:O2"/>
    <mergeCell ref="C4:G4"/>
    <mergeCell ref="H4:O4"/>
    <mergeCell ref="C6:O7"/>
    <mergeCell ref="C8:O9"/>
    <mergeCell ref="C14:O14"/>
    <mergeCell ref="C15:C18"/>
    <mergeCell ref="D15:M15"/>
    <mergeCell ref="O15:O18"/>
    <mergeCell ref="D16:M16"/>
    <mergeCell ref="D17:M17"/>
    <mergeCell ref="D18:M18"/>
    <mergeCell ref="C19:O19"/>
    <mergeCell ref="C20:C23"/>
    <mergeCell ref="D20:M20"/>
    <mergeCell ref="D21:M21"/>
    <mergeCell ref="D22:M22"/>
    <mergeCell ref="D23:M23"/>
    <mergeCell ref="D38:M38"/>
    <mergeCell ref="C24:O24"/>
    <mergeCell ref="C25:C44"/>
    <mergeCell ref="D25:M25"/>
    <mergeCell ref="D26:M26"/>
    <mergeCell ref="D27:M27"/>
    <mergeCell ref="D28:M28"/>
    <mergeCell ref="D29:M29"/>
    <mergeCell ref="D30:M30"/>
    <mergeCell ref="D31:M31"/>
    <mergeCell ref="D32:M32"/>
    <mergeCell ref="D33:M33"/>
    <mergeCell ref="D34:M34"/>
    <mergeCell ref="D35:M35"/>
    <mergeCell ref="D36:M36"/>
    <mergeCell ref="D37:M37"/>
    <mergeCell ref="C49:O58"/>
    <mergeCell ref="D39:M39"/>
    <mergeCell ref="D40:M40"/>
    <mergeCell ref="D41:M41"/>
    <mergeCell ref="D42:M42"/>
    <mergeCell ref="D44:M44"/>
    <mergeCell ref="D43:M43"/>
  </mergeCells>
  <phoneticPr fontId="2"/>
  <conditionalFormatting sqref="P5">
    <cfRule type="cellIs" dxfId="427" priority="79" stopIfTrue="1" operator="equal">
      <formula>"完了"</formula>
    </cfRule>
    <cfRule type="cellIs" dxfId="426" priority="80" stopIfTrue="1" operator="equal">
      <formula>"未完了"</formula>
    </cfRule>
    <cfRule type="cellIs" dxfId="425" priority="81" stopIfTrue="1" operator="equal">
      <formula>"テスト対象外"</formula>
    </cfRule>
  </conditionalFormatting>
  <conditionalFormatting sqref="H4">
    <cfRule type="cellIs" dxfId="424" priority="82" stopIfTrue="1" operator="equal">
      <formula>"テスト 不要"</formula>
    </cfRule>
  </conditionalFormatting>
  <conditionalFormatting sqref="C20">
    <cfRule type="expression" dxfId="423" priority="78" stopIfTrue="1">
      <formula>$N$20="不要"</formula>
    </cfRule>
  </conditionalFormatting>
  <conditionalFormatting sqref="N23">
    <cfRule type="expression" dxfId="422" priority="77" stopIfTrue="1">
      <formula>$N$23="不要"</formula>
    </cfRule>
  </conditionalFormatting>
  <conditionalFormatting sqref="C25:M25">
    <cfRule type="expression" dxfId="421" priority="76" stopIfTrue="1">
      <formula>$N$25="不要"</formula>
    </cfRule>
  </conditionalFormatting>
  <conditionalFormatting sqref="D26:M26">
    <cfRule type="expression" dxfId="420" priority="75" stopIfTrue="1">
      <formula>$N$26="不要"</formula>
    </cfRule>
  </conditionalFormatting>
  <conditionalFormatting sqref="N28">
    <cfRule type="expression" dxfId="419" priority="74" stopIfTrue="1">
      <formula>$N$28="不要"</formula>
    </cfRule>
  </conditionalFormatting>
  <conditionalFormatting sqref="N15:N18 N23 N38 N28:N30 N36 N40:N42">
    <cfRule type="cellIs" dxfId="418" priority="73" stopIfTrue="1" operator="equal">
      <formula>"任意"</formula>
    </cfRule>
  </conditionalFormatting>
  <conditionalFormatting sqref="D20:M20 C15:N15">
    <cfRule type="expression" dxfId="417" priority="72" stopIfTrue="1">
      <formula>$N15="不要"</formula>
    </cfRule>
  </conditionalFormatting>
  <conditionalFormatting sqref="D27:M27">
    <cfRule type="expression" dxfId="416" priority="71" stopIfTrue="1">
      <formula>$N$26="不要"</formula>
    </cfRule>
  </conditionalFormatting>
  <conditionalFormatting sqref="D28:M28">
    <cfRule type="expression" dxfId="415" priority="70" stopIfTrue="1">
      <formula>$N$26="不要"</formula>
    </cfRule>
  </conditionalFormatting>
  <conditionalFormatting sqref="N15 D16:N16">
    <cfRule type="expression" dxfId="414" priority="69" stopIfTrue="1">
      <formula>$N$16="不要"</formula>
    </cfRule>
  </conditionalFormatting>
  <conditionalFormatting sqref="D21:M21">
    <cfRule type="expression" dxfId="413" priority="68" stopIfTrue="1">
      <formula>$N21="不要"</formula>
    </cfRule>
  </conditionalFormatting>
  <conditionalFormatting sqref="N37">
    <cfRule type="cellIs" dxfId="412" priority="65" stopIfTrue="1" operator="equal">
      <formula>"任意"</formula>
    </cfRule>
  </conditionalFormatting>
  <conditionalFormatting sqref="D22:M22">
    <cfRule type="expression" dxfId="411" priority="67" stopIfTrue="1">
      <formula>$N22="不要"</formula>
    </cfRule>
  </conditionalFormatting>
  <conditionalFormatting sqref="D23:M23">
    <cfRule type="expression" dxfId="410" priority="66" stopIfTrue="1">
      <formula>$N23="不要"</formula>
    </cfRule>
  </conditionalFormatting>
  <conditionalFormatting sqref="N20:N22">
    <cfRule type="expression" dxfId="409" priority="64" stopIfTrue="1">
      <formula>$N$23="不要"</formula>
    </cfRule>
  </conditionalFormatting>
  <conditionalFormatting sqref="N20:N22">
    <cfRule type="cellIs" dxfId="408" priority="63" stopIfTrue="1" operator="equal">
      <formula>"任意"</formula>
    </cfRule>
  </conditionalFormatting>
  <conditionalFormatting sqref="N25 D36:O36">
    <cfRule type="expression" dxfId="407" priority="62" stopIfTrue="1">
      <formula>$N$36="不要"</formula>
    </cfRule>
  </conditionalFormatting>
  <conditionalFormatting sqref="N27 D38:O38">
    <cfRule type="expression" dxfId="406" priority="61" stopIfTrue="1">
      <formula>$N$38="不要"</formula>
    </cfRule>
  </conditionalFormatting>
  <conditionalFormatting sqref="N27 N25">
    <cfRule type="cellIs" dxfId="405" priority="60" stopIfTrue="1" operator="equal">
      <formula>"任意"</formula>
    </cfRule>
  </conditionalFormatting>
  <conditionalFormatting sqref="N26">
    <cfRule type="expression" dxfId="404" priority="59" stopIfTrue="1">
      <formula>$N$38="不要"</formula>
    </cfRule>
  </conditionalFormatting>
  <conditionalFormatting sqref="N26">
    <cfRule type="cellIs" dxfId="403" priority="58" stopIfTrue="1" operator="equal">
      <formula>"任意"</formula>
    </cfRule>
  </conditionalFormatting>
  <conditionalFormatting sqref="C14 D18:N18">
    <cfRule type="expression" dxfId="402" priority="57" stopIfTrue="1">
      <formula>$N$18="不要"</formula>
    </cfRule>
  </conditionalFormatting>
  <conditionalFormatting sqref="C19">
    <cfRule type="expression" dxfId="401" priority="56" stopIfTrue="1">
      <formula>$N$20="不要"</formula>
    </cfRule>
  </conditionalFormatting>
  <conditionalFormatting sqref="D17:N17">
    <cfRule type="expression" dxfId="400" priority="83" stopIfTrue="1">
      <formula>$N$17="不要"</formula>
    </cfRule>
  </conditionalFormatting>
  <conditionalFormatting sqref="D29:N29">
    <cfRule type="expression" dxfId="399" priority="84" stopIfTrue="1">
      <formula>$N$29="不要"</formula>
    </cfRule>
  </conditionalFormatting>
  <conditionalFormatting sqref="D30:N30">
    <cfRule type="expression" dxfId="398" priority="85" stopIfTrue="1">
      <formula>$N$30="不要"</formula>
    </cfRule>
  </conditionalFormatting>
  <conditionalFormatting sqref="D40:N40">
    <cfRule type="expression" dxfId="397" priority="86" stopIfTrue="1">
      <formula>$N$40="不要"</formula>
    </cfRule>
  </conditionalFormatting>
  <conditionalFormatting sqref="D41:N41 D37:O37">
    <cfRule type="expression" dxfId="396" priority="87" stopIfTrue="1">
      <formula>$N$41="不要"</formula>
    </cfRule>
  </conditionalFormatting>
  <conditionalFormatting sqref="D42:N42">
    <cfRule type="expression" dxfId="395" priority="88" stopIfTrue="1">
      <formula>$N$42="不要"</formula>
    </cfRule>
  </conditionalFormatting>
  <conditionalFormatting sqref="N35 N31">
    <cfRule type="cellIs" dxfId="394" priority="55" stopIfTrue="1" operator="equal">
      <formula>"任意"</formula>
    </cfRule>
  </conditionalFormatting>
  <conditionalFormatting sqref="D31:N31">
    <cfRule type="expression" dxfId="393" priority="54" stopIfTrue="1">
      <formula>$N$36="不要"</formula>
    </cfRule>
  </conditionalFormatting>
  <conditionalFormatting sqref="D35:N35">
    <cfRule type="expression" dxfId="392" priority="53" stopIfTrue="1">
      <formula>$N$38="不要"</formula>
    </cfRule>
  </conditionalFormatting>
  <conditionalFormatting sqref="N32">
    <cfRule type="cellIs" dxfId="391" priority="52" stopIfTrue="1" operator="equal">
      <formula>"任意"</formula>
    </cfRule>
  </conditionalFormatting>
  <conditionalFormatting sqref="D32:N32">
    <cfRule type="expression" dxfId="390" priority="51" stopIfTrue="1">
      <formula>$N$36="不要"</formula>
    </cfRule>
  </conditionalFormatting>
  <conditionalFormatting sqref="N33">
    <cfRule type="cellIs" dxfId="389" priority="50" stopIfTrue="1" operator="equal">
      <formula>"任意"</formula>
    </cfRule>
  </conditionalFormatting>
  <conditionalFormatting sqref="D33:N33">
    <cfRule type="expression" dxfId="388" priority="49" stopIfTrue="1">
      <formula>$N$36="不要"</formula>
    </cfRule>
  </conditionalFormatting>
  <conditionalFormatting sqref="N34">
    <cfRule type="cellIs" dxfId="387" priority="48" stopIfTrue="1" operator="equal">
      <formula>"任意"</formula>
    </cfRule>
  </conditionalFormatting>
  <conditionalFormatting sqref="D34:N34">
    <cfRule type="expression" dxfId="386" priority="47" stopIfTrue="1">
      <formula>$N$36="不要"</formula>
    </cfRule>
  </conditionalFormatting>
  <conditionalFormatting sqref="D39:M39">
    <cfRule type="expression" dxfId="385" priority="46" stopIfTrue="1">
      <formula>$N39="不要"</formula>
    </cfRule>
  </conditionalFormatting>
  <conditionalFormatting sqref="N39">
    <cfRule type="expression" dxfId="384" priority="43" stopIfTrue="1">
      <formula>$N$39="不要"</formula>
    </cfRule>
    <cfRule type="cellIs" dxfId="383" priority="45" stopIfTrue="1" operator="equal">
      <formula>"任意"</formula>
    </cfRule>
  </conditionalFormatting>
  <conditionalFormatting sqref="N39">
    <cfRule type="expression" dxfId="382" priority="44" stopIfTrue="1">
      <formula>$N$38="不要"</formula>
    </cfRule>
  </conditionalFormatting>
  <conditionalFormatting sqref="N44">
    <cfRule type="cellIs" dxfId="381" priority="41" stopIfTrue="1" operator="equal">
      <formula>"任意"</formula>
    </cfRule>
  </conditionalFormatting>
  <conditionalFormatting sqref="D44:N44">
    <cfRule type="expression" dxfId="380" priority="42" stopIfTrue="1">
      <formula>$N$42="不要"</formula>
    </cfRule>
  </conditionalFormatting>
  <conditionalFormatting sqref="O23">
    <cfRule type="expression" dxfId="379" priority="35" stopIfTrue="1">
      <formula>$N$23="不要"</formula>
    </cfRule>
  </conditionalFormatting>
  <conditionalFormatting sqref="O28">
    <cfRule type="expression" dxfId="378" priority="34" stopIfTrue="1">
      <formula>$N$28="不要"</formula>
    </cfRule>
  </conditionalFormatting>
  <conditionalFormatting sqref="O15 O23 O38 O28:O30 O36 O40:O42">
    <cfRule type="cellIs" dxfId="377" priority="33" stopIfTrue="1" operator="equal">
      <formula>"任意"</formula>
    </cfRule>
  </conditionalFormatting>
  <conditionalFormatting sqref="O15">
    <cfRule type="expression" dxfId="376" priority="32" stopIfTrue="1">
      <formula>$N15="不要"</formula>
    </cfRule>
  </conditionalFormatting>
  <conditionalFormatting sqref="O15">
    <cfRule type="expression" dxfId="375" priority="31" stopIfTrue="1">
      <formula>$N$16="不要"</formula>
    </cfRule>
  </conditionalFormatting>
  <conditionalFormatting sqref="O37">
    <cfRule type="cellIs" dxfId="374" priority="30" stopIfTrue="1" operator="equal">
      <formula>"任意"</formula>
    </cfRule>
  </conditionalFormatting>
  <conditionalFormatting sqref="O20:O22">
    <cfRule type="expression" dxfId="373" priority="29" stopIfTrue="1">
      <formula>$N$23="不要"</formula>
    </cfRule>
  </conditionalFormatting>
  <conditionalFormatting sqref="O20:O22">
    <cfRule type="cellIs" dxfId="372" priority="28" stopIfTrue="1" operator="equal">
      <formula>"任意"</formula>
    </cfRule>
  </conditionalFormatting>
  <conditionalFormatting sqref="O25">
    <cfRule type="expression" dxfId="371" priority="27" stopIfTrue="1">
      <formula>$N$36="不要"</formula>
    </cfRule>
  </conditionalFormatting>
  <conditionalFormatting sqref="O27">
    <cfRule type="expression" dxfId="370" priority="26" stopIfTrue="1">
      <formula>$N$38="不要"</formula>
    </cfRule>
  </conditionalFormatting>
  <conditionalFormatting sqref="O27 O25">
    <cfRule type="cellIs" dxfId="369" priority="25" stopIfTrue="1" operator="equal">
      <formula>"任意"</formula>
    </cfRule>
  </conditionalFormatting>
  <conditionalFormatting sqref="O26">
    <cfRule type="expression" dxfId="368" priority="24" stopIfTrue="1">
      <formula>$N$38="不要"</formula>
    </cfRule>
  </conditionalFormatting>
  <conditionalFormatting sqref="O26">
    <cfRule type="cellIs" dxfId="367" priority="23" stopIfTrue="1" operator="equal">
      <formula>"任意"</formula>
    </cfRule>
  </conditionalFormatting>
  <conditionalFormatting sqref="O29">
    <cfRule type="expression" dxfId="366" priority="36" stopIfTrue="1">
      <formula>$N$29="不要"</formula>
    </cfRule>
  </conditionalFormatting>
  <conditionalFormatting sqref="O30">
    <cfRule type="expression" dxfId="365" priority="37" stopIfTrue="1">
      <formula>$N$30="不要"</formula>
    </cfRule>
  </conditionalFormatting>
  <conditionalFormatting sqref="O40">
    <cfRule type="expression" dxfId="364" priority="38" stopIfTrue="1">
      <formula>$N$40="不要"</formula>
    </cfRule>
  </conditionalFormatting>
  <conditionalFormatting sqref="O41">
    <cfRule type="expression" dxfId="363" priority="39" stopIfTrue="1">
      <formula>$N$41="不要"</formula>
    </cfRule>
  </conditionalFormatting>
  <conditionalFormatting sqref="O42">
    <cfRule type="expression" dxfId="362" priority="40" stopIfTrue="1">
      <formula>$N$42="不要"</formula>
    </cfRule>
  </conditionalFormatting>
  <conditionalFormatting sqref="O35 O31">
    <cfRule type="cellIs" dxfId="361" priority="22" stopIfTrue="1" operator="equal">
      <formula>"任意"</formula>
    </cfRule>
  </conditionalFormatting>
  <conditionalFormatting sqref="O31">
    <cfRule type="expression" dxfId="360" priority="21" stopIfTrue="1">
      <formula>$N$36="不要"</formula>
    </cfRule>
  </conditionalFormatting>
  <conditionalFormatting sqref="O35">
    <cfRule type="expression" dxfId="359" priority="20" stopIfTrue="1">
      <formula>$N$38="不要"</formula>
    </cfRule>
  </conditionalFormatting>
  <conditionalFormatting sqref="O32">
    <cfRule type="cellIs" dxfId="358" priority="19" stopIfTrue="1" operator="equal">
      <formula>"任意"</formula>
    </cfRule>
  </conditionalFormatting>
  <conditionalFormatting sqref="O32">
    <cfRule type="expression" dxfId="357" priority="18" stopIfTrue="1">
      <formula>$N$36="不要"</formula>
    </cfRule>
  </conditionalFormatting>
  <conditionalFormatting sqref="O33">
    <cfRule type="cellIs" dxfId="356" priority="17" stopIfTrue="1" operator="equal">
      <formula>"任意"</formula>
    </cfRule>
  </conditionalFormatting>
  <conditionalFormatting sqref="O33">
    <cfRule type="expression" dxfId="355" priority="16" stopIfTrue="1">
      <formula>$N$36="不要"</formula>
    </cfRule>
  </conditionalFormatting>
  <conditionalFormatting sqref="O34">
    <cfRule type="cellIs" dxfId="354" priority="15" stopIfTrue="1" operator="equal">
      <formula>"任意"</formula>
    </cfRule>
  </conditionalFormatting>
  <conditionalFormatting sqref="O34">
    <cfRule type="expression" dxfId="353" priority="14" stopIfTrue="1">
      <formula>$N$36="不要"</formula>
    </cfRule>
  </conditionalFormatting>
  <conditionalFormatting sqref="O39">
    <cfRule type="expression" dxfId="352" priority="11" stopIfTrue="1">
      <formula>$N$39="不要"</formula>
    </cfRule>
    <cfRule type="cellIs" dxfId="351" priority="13" stopIfTrue="1" operator="equal">
      <formula>"任意"</formula>
    </cfRule>
  </conditionalFormatting>
  <conditionalFormatting sqref="O39">
    <cfRule type="expression" dxfId="350" priority="12" stopIfTrue="1">
      <formula>$N$38="不要"</formula>
    </cfRule>
  </conditionalFormatting>
  <conditionalFormatting sqref="O44">
    <cfRule type="cellIs" dxfId="349" priority="9" stopIfTrue="1" operator="equal">
      <formula>"任意"</formula>
    </cfRule>
  </conditionalFormatting>
  <conditionalFormatting sqref="O44">
    <cfRule type="expression" dxfId="348" priority="10" stopIfTrue="1">
      <formula>$N$42="不要"</formula>
    </cfRule>
  </conditionalFormatting>
  <conditionalFormatting sqref="N43">
    <cfRule type="cellIs" dxfId="347" priority="7" stopIfTrue="1" operator="equal">
      <formula>"任意"</formula>
    </cfRule>
  </conditionalFormatting>
  <conditionalFormatting sqref="D43:N43">
    <cfRule type="expression" dxfId="346" priority="8" stopIfTrue="1">
      <formula>$N$42="不要"</formula>
    </cfRule>
  </conditionalFormatting>
  <conditionalFormatting sqref="O43">
    <cfRule type="cellIs" dxfId="345" priority="5" stopIfTrue="1" operator="equal">
      <formula>"任意"</formula>
    </cfRule>
  </conditionalFormatting>
  <conditionalFormatting sqref="O43">
    <cfRule type="expression" dxfId="344" priority="6" stopIfTrue="1">
      <formula>$N$42="不要"</formula>
    </cfRule>
  </conditionalFormatting>
  <dataValidations count="3">
    <dataValidation type="list" allowBlank="1" showInputMessage="1" showErrorMessage="1" sqref="O15:O18">
      <formula1>INDIRECT($N15&amp;"2")</formula1>
    </dataValidation>
    <dataValidation type="list" allowBlank="1" showInputMessage="1" showErrorMessage="1" sqref="H65559 H131095 H196631 H262167 H327703 H393239 H458775 H524311 H589847 H655383 H720919 H786455 H851991 H917527 H983063">
      <formula1>"（選択してください）,機構加入者,発行者,受託会社,日銀ネット資金決済会社"</formula1>
    </dataValidation>
    <dataValidation type="list" allowBlank="1" showInputMessage="1" showErrorMessage="1" sqref="H4:O4">
      <formula1>"（選択してください）,決済照合利用（国内取引）・機構加入者,決済照合利用（非居住者取引）・機構加入者,決済照合非利用・発行者,決済照合非利用・代理人,決済照合非利用・機構加入者"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0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hidden="1" customWidth="1"/>
    <col min="18" max="19" width="8.875" style="2" hidden="1" customWidth="1"/>
    <col min="20" max="20" width="4.875" style="2" hidden="1" customWidth="1"/>
    <col min="21" max="22" width="0" style="2" hidden="1" customWidth="1"/>
    <col min="23" max="16384" width="4.875" style="2"/>
  </cols>
  <sheetData>
    <row r="1" spans="2:20" ht="15" customHeight="1" x14ac:dyDescent="0.15">
      <c r="N1" s="21"/>
      <c r="O1" s="21" t="s">
        <v>59</v>
      </c>
    </row>
    <row r="2" spans="2:20" ht="15" customHeight="1" x14ac:dyDescent="0.15">
      <c r="B2" s="114" t="s">
        <v>22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15" t="s">
        <v>0</v>
      </c>
      <c r="D4" s="115"/>
      <c r="E4" s="115"/>
      <c r="F4" s="115"/>
      <c r="G4" s="115"/>
      <c r="H4" s="116" t="s">
        <v>53</v>
      </c>
      <c r="I4" s="117"/>
      <c r="J4" s="117"/>
      <c r="K4" s="117"/>
      <c r="L4" s="117"/>
      <c r="M4" s="117"/>
      <c r="N4" s="117"/>
      <c r="O4" s="118"/>
    </row>
    <row r="5" spans="2:20" s="4" customFormat="1" ht="15.75" customHeight="1" x14ac:dyDescent="0.15">
      <c r="B5" s="10"/>
      <c r="C5" s="11"/>
      <c r="D5" s="36"/>
      <c r="E5" s="36"/>
      <c r="F5" s="36"/>
      <c r="G5" s="36"/>
      <c r="H5" s="36"/>
      <c r="I5" s="36"/>
      <c r="J5" s="36"/>
      <c r="K5" s="36"/>
      <c r="L5" s="36"/>
      <c r="M5" s="36"/>
      <c r="N5" s="11"/>
      <c r="O5" s="11"/>
      <c r="P5" s="12"/>
      <c r="S5" s="13"/>
    </row>
    <row r="6" spans="2:20" s="4" customFormat="1" ht="15" customHeight="1" x14ac:dyDescent="0.15">
      <c r="B6" s="10"/>
      <c r="C6" s="119" t="s">
        <v>54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3"/>
      <c r="S6" s="13"/>
    </row>
    <row r="7" spans="2:20" s="4" customFormat="1" ht="15" customHeight="1" x14ac:dyDescent="0.15">
      <c r="B7" s="10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3"/>
      <c r="S7" s="13"/>
    </row>
    <row r="8" spans="2:20" s="4" customFormat="1" ht="15" customHeight="1" x14ac:dyDescent="0.15">
      <c r="B8" s="10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13"/>
      <c r="S8" s="13"/>
    </row>
    <row r="9" spans="2:20" s="4" customFormat="1" ht="15" customHeight="1" x14ac:dyDescent="0.15">
      <c r="B9" s="1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3"/>
      <c r="R9" s="1" t="s">
        <v>48</v>
      </c>
      <c r="S9" s="1" t="str">
        <f ca="1">RIGHT(CELL("filename",A1),LEN(CELL("filename",A1))-FIND("]",CELL("filename",A1)))</f>
        <v>05-CP_決済照合利用（非居住者取引）・機構加入者</v>
      </c>
    </row>
    <row r="10" spans="2:20" s="4" customFormat="1" ht="1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39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107" t="s">
        <v>40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9"/>
      <c r="N12" s="113" t="s">
        <v>5</v>
      </c>
      <c r="O12" s="113" t="s">
        <v>38</v>
      </c>
      <c r="R12" s="14" t="s">
        <v>1</v>
      </c>
      <c r="S12" s="14" t="s">
        <v>2</v>
      </c>
    </row>
    <row r="13" spans="2:20" s="14" customFormat="1" ht="16.5" customHeight="1" x14ac:dyDescent="0.15"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113"/>
      <c r="O13" s="113"/>
      <c r="R13" s="15" t="s">
        <v>7</v>
      </c>
      <c r="S13" s="13"/>
    </row>
    <row r="14" spans="2:20" s="17" customFormat="1" ht="21.75" customHeight="1" x14ac:dyDescent="0.15">
      <c r="B14" s="10"/>
      <c r="C14" s="83" t="s">
        <v>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S14" s="13"/>
    </row>
    <row r="15" spans="2:20" s="17" customFormat="1" ht="21.75" customHeight="1" x14ac:dyDescent="0.15">
      <c r="B15" s="10"/>
      <c r="C15" s="84"/>
      <c r="D15" s="86" t="s">
        <v>11</v>
      </c>
      <c r="E15" s="87"/>
      <c r="F15" s="87"/>
      <c r="G15" s="87"/>
      <c r="H15" s="87"/>
      <c r="I15" s="87"/>
      <c r="J15" s="87"/>
      <c r="K15" s="87"/>
      <c r="L15" s="87"/>
      <c r="M15" s="88"/>
      <c r="N15" s="24" t="str">
        <f>IF(AND($H$4&lt;&gt;"（選択してください）",$H$4&lt;&gt;""),HLOOKUP($H$4,$R$13:$R$44,3,FALSE),"")</f>
        <v/>
      </c>
      <c r="O15" s="101"/>
      <c r="R15" s="17" t="s">
        <v>4</v>
      </c>
      <c r="S15" s="13" t="s">
        <v>41</v>
      </c>
      <c r="T15" s="14"/>
    </row>
    <row r="16" spans="2:20" s="17" customFormat="1" ht="21.75" customHeight="1" x14ac:dyDescent="0.15">
      <c r="B16" s="10"/>
      <c r="C16" s="84"/>
      <c r="D16" s="74" t="s">
        <v>12</v>
      </c>
      <c r="E16" s="75"/>
      <c r="F16" s="75"/>
      <c r="G16" s="75"/>
      <c r="H16" s="75"/>
      <c r="I16" s="75"/>
      <c r="J16" s="75"/>
      <c r="K16" s="75"/>
      <c r="L16" s="75"/>
      <c r="M16" s="76"/>
      <c r="N16" s="18" t="str">
        <f>IF(AND($H$4&lt;&gt;"（選択してください）",$H$4&lt;&gt;""),HLOOKUP($H$4,$R$13:$R$44,4,FALSE),"")</f>
        <v/>
      </c>
      <c r="O16" s="102"/>
      <c r="R16" s="17" t="s">
        <v>4</v>
      </c>
      <c r="S16" s="13" t="s">
        <v>42</v>
      </c>
    </row>
    <row r="17" spans="2:19" s="17" customFormat="1" ht="21.75" customHeight="1" x14ac:dyDescent="0.15">
      <c r="B17" s="10"/>
      <c r="C17" s="84"/>
      <c r="D17" s="74" t="s">
        <v>23</v>
      </c>
      <c r="E17" s="75"/>
      <c r="F17" s="75"/>
      <c r="G17" s="75"/>
      <c r="H17" s="75"/>
      <c r="I17" s="75"/>
      <c r="J17" s="75"/>
      <c r="K17" s="75"/>
      <c r="L17" s="75"/>
      <c r="M17" s="76"/>
      <c r="N17" s="18" t="str">
        <f>IF(AND($H$4&lt;&gt;"（選択してください）",$H$4&lt;&gt;""),HLOOKUP($H$4,$R$13:$R$44,5,FALSE),"")</f>
        <v/>
      </c>
      <c r="O17" s="102"/>
      <c r="R17" s="17" t="s">
        <v>4</v>
      </c>
      <c r="S17" s="13" t="s">
        <v>43</v>
      </c>
    </row>
    <row r="18" spans="2:19" s="17" customFormat="1" ht="21.75" customHeight="1" x14ac:dyDescent="0.15">
      <c r="B18" s="10"/>
      <c r="C18" s="85"/>
      <c r="D18" s="104" t="s">
        <v>24</v>
      </c>
      <c r="E18" s="105"/>
      <c r="F18" s="105"/>
      <c r="G18" s="105"/>
      <c r="H18" s="105"/>
      <c r="I18" s="105"/>
      <c r="J18" s="105"/>
      <c r="K18" s="105"/>
      <c r="L18" s="105"/>
      <c r="M18" s="106"/>
      <c r="N18" s="19" t="str">
        <f>IF(AND($H$4&lt;&gt;"（選択してください）",$H$4&lt;&gt;""),HLOOKUP($H$4,$R$13:$R$44,6,FALSE),"")</f>
        <v/>
      </c>
      <c r="O18" s="103"/>
      <c r="R18" s="17" t="s">
        <v>4</v>
      </c>
      <c r="S18" s="32"/>
    </row>
    <row r="19" spans="2:19" s="17" customFormat="1" ht="21.75" customHeight="1" x14ac:dyDescent="0.15">
      <c r="B19" s="10"/>
      <c r="C19" s="83" t="s">
        <v>10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S19" s="32"/>
    </row>
    <row r="20" spans="2:19" s="17" customFormat="1" ht="21.75" customHeight="1" x14ac:dyDescent="0.15">
      <c r="B20" s="10"/>
      <c r="C20" s="84"/>
      <c r="D20" s="98" t="s">
        <v>11</v>
      </c>
      <c r="E20" s="99"/>
      <c r="F20" s="99"/>
      <c r="G20" s="99"/>
      <c r="H20" s="99"/>
      <c r="I20" s="99"/>
      <c r="J20" s="99"/>
      <c r="K20" s="99"/>
      <c r="L20" s="99"/>
      <c r="M20" s="100"/>
      <c r="N20" s="22" t="str">
        <f>IF(AND($H$4&lt;&gt;"（選択してください）",$H$4&lt;&gt;""),HLOOKUP($H$4,$R$13:$R$44,8,FALSE),"")</f>
        <v/>
      </c>
      <c r="O20" s="28"/>
      <c r="R20" s="17" t="s">
        <v>3</v>
      </c>
      <c r="S20" s="32"/>
    </row>
    <row r="21" spans="2:19" s="17" customFormat="1" ht="21.75" customHeight="1" x14ac:dyDescent="0.15">
      <c r="B21" s="10"/>
      <c r="C21" s="84"/>
      <c r="D21" s="74" t="s">
        <v>12</v>
      </c>
      <c r="E21" s="75"/>
      <c r="F21" s="75"/>
      <c r="G21" s="75"/>
      <c r="H21" s="75"/>
      <c r="I21" s="75"/>
      <c r="J21" s="75"/>
      <c r="K21" s="75"/>
      <c r="L21" s="75"/>
      <c r="M21" s="76"/>
      <c r="N21" s="23" t="str">
        <f>IF(AND($H$4&lt;&gt;"（選択してください）",$H$4&lt;&gt;""),HLOOKUP($H$4,$R$13:$R$44,9,FALSE),"")</f>
        <v/>
      </c>
      <c r="O21" s="29"/>
      <c r="R21" s="17" t="s">
        <v>3</v>
      </c>
      <c r="S21" s="32"/>
    </row>
    <row r="22" spans="2:19" s="17" customFormat="1" ht="21.75" customHeight="1" x14ac:dyDescent="0.15">
      <c r="B22" s="10"/>
      <c r="C22" s="84"/>
      <c r="D22" s="74" t="s">
        <v>13</v>
      </c>
      <c r="E22" s="75"/>
      <c r="F22" s="75"/>
      <c r="G22" s="75"/>
      <c r="H22" s="75"/>
      <c r="I22" s="75"/>
      <c r="J22" s="75"/>
      <c r="K22" s="75"/>
      <c r="L22" s="75"/>
      <c r="M22" s="76"/>
      <c r="N22" s="23" t="str">
        <f>IF(AND($H$4&lt;&gt;"（選択してください）",$H$4&lt;&gt;""),HLOOKUP($H$4,$R$13:$R$44,10,FALSE),"")</f>
        <v/>
      </c>
      <c r="O22" s="29"/>
      <c r="R22" s="17" t="s">
        <v>3</v>
      </c>
      <c r="S22" s="13"/>
    </row>
    <row r="23" spans="2:19" s="17" customFormat="1" ht="21.75" customHeight="1" x14ac:dyDescent="0.15">
      <c r="B23" s="10"/>
      <c r="C23" s="85"/>
      <c r="D23" s="74" t="s">
        <v>14</v>
      </c>
      <c r="E23" s="75"/>
      <c r="F23" s="75"/>
      <c r="G23" s="75"/>
      <c r="H23" s="75"/>
      <c r="I23" s="75"/>
      <c r="J23" s="75"/>
      <c r="K23" s="75"/>
      <c r="L23" s="75"/>
      <c r="M23" s="76"/>
      <c r="N23" s="23" t="str">
        <f>IF(AND($H$4&lt;&gt;"（選択してください）",$H$4&lt;&gt;""),HLOOKUP($H$4,$R$13:$R$44,11,FALSE),"")</f>
        <v/>
      </c>
      <c r="O23" s="27"/>
      <c r="R23" s="17" t="s">
        <v>3</v>
      </c>
    </row>
    <row r="24" spans="2:19" s="14" customFormat="1" ht="21.75" customHeight="1" x14ac:dyDescent="0.15">
      <c r="C24" s="83" t="s">
        <v>15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0"/>
    </row>
    <row r="25" spans="2:19" s="17" customFormat="1" ht="21.75" customHeight="1" x14ac:dyDescent="0.15">
      <c r="B25" s="10"/>
      <c r="C25" s="84"/>
      <c r="D25" s="86" t="s">
        <v>25</v>
      </c>
      <c r="E25" s="87"/>
      <c r="F25" s="87"/>
      <c r="G25" s="87"/>
      <c r="H25" s="87"/>
      <c r="I25" s="87"/>
      <c r="J25" s="87"/>
      <c r="K25" s="87"/>
      <c r="L25" s="87"/>
      <c r="M25" s="88"/>
      <c r="N25" s="24" t="str">
        <f>IF(AND($H$4&lt;&gt;"（選択してください）",$H$4&lt;&gt;""),HLOOKUP($H$4,$R$13:$R$44,13,FALSE),"")</f>
        <v/>
      </c>
      <c r="O25" s="25"/>
      <c r="R25" s="17" t="s">
        <v>3</v>
      </c>
    </row>
    <row r="26" spans="2:19" s="17" customFormat="1" ht="21.75" customHeight="1" x14ac:dyDescent="0.15">
      <c r="B26" s="10"/>
      <c r="C26" s="84"/>
      <c r="D26" s="89" t="s">
        <v>26</v>
      </c>
      <c r="E26" s="90"/>
      <c r="F26" s="90"/>
      <c r="G26" s="90"/>
      <c r="H26" s="90"/>
      <c r="I26" s="90"/>
      <c r="J26" s="90"/>
      <c r="K26" s="90"/>
      <c r="L26" s="90"/>
      <c r="M26" s="91"/>
      <c r="N26" s="18" t="str">
        <f>IF(AND($H$4&lt;&gt;"（選択してください）",$H$4&lt;&gt;""),HLOOKUP($H$4,$R$13:$R$44,14,FALSE),"")</f>
        <v/>
      </c>
      <c r="O26" s="26"/>
      <c r="R26" s="17" t="s">
        <v>3</v>
      </c>
    </row>
    <row r="27" spans="2:19" s="17" customFormat="1" ht="21.75" customHeight="1" x14ac:dyDescent="0.15">
      <c r="B27" s="10"/>
      <c r="C27" s="84"/>
      <c r="D27" s="89" t="s">
        <v>27</v>
      </c>
      <c r="E27" s="90"/>
      <c r="F27" s="90"/>
      <c r="G27" s="90"/>
      <c r="H27" s="90"/>
      <c r="I27" s="90"/>
      <c r="J27" s="90"/>
      <c r="K27" s="90"/>
      <c r="L27" s="90"/>
      <c r="M27" s="91"/>
      <c r="N27" s="23" t="str">
        <f>IF(AND($H$4&lt;&gt;"（選択してください）",$H$4&lt;&gt;""),HLOOKUP($H$4,$R$13:$R$44,15,FALSE),"")</f>
        <v/>
      </c>
      <c r="O27" s="29"/>
      <c r="R27" s="17" t="s">
        <v>3</v>
      </c>
    </row>
    <row r="28" spans="2:19" s="17" customFormat="1" ht="21.75" customHeight="1" x14ac:dyDescent="0.15">
      <c r="B28" s="10"/>
      <c r="C28" s="84"/>
      <c r="D28" s="92" t="s">
        <v>28</v>
      </c>
      <c r="E28" s="93"/>
      <c r="F28" s="93"/>
      <c r="G28" s="93"/>
      <c r="H28" s="93"/>
      <c r="I28" s="93"/>
      <c r="J28" s="93"/>
      <c r="K28" s="93"/>
      <c r="L28" s="93"/>
      <c r="M28" s="94"/>
      <c r="N28" s="23" t="str">
        <f>IF(AND($H$4&lt;&gt;"（選択してください）",$H$4&lt;&gt;""),HLOOKUP($H$4,$R$13:$R$44,16,FALSE),"")</f>
        <v/>
      </c>
      <c r="O28" s="29"/>
      <c r="R28" s="17" t="s">
        <v>3</v>
      </c>
    </row>
    <row r="29" spans="2:19" s="17" customFormat="1" ht="21.75" customHeight="1" x14ac:dyDescent="0.15">
      <c r="B29" s="10"/>
      <c r="C29" s="84"/>
      <c r="D29" s="92" t="s">
        <v>29</v>
      </c>
      <c r="E29" s="93"/>
      <c r="F29" s="93"/>
      <c r="G29" s="93"/>
      <c r="H29" s="93"/>
      <c r="I29" s="93"/>
      <c r="J29" s="93"/>
      <c r="K29" s="93"/>
      <c r="L29" s="93"/>
      <c r="M29" s="94"/>
      <c r="N29" s="23" t="str">
        <f>IF(AND($H$4&lt;&gt;"（選択してください）",$H$4&lt;&gt;""),HLOOKUP($H$4,$R$13:$R$44,17,FALSE),"")</f>
        <v/>
      </c>
      <c r="O29" s="29"/>
      <c r="R29" s="17" t="s">
        <v>3</v>
      </c>
    </row>
    <row r="30" spans="2:19" s="17" customFormat="1" ht="21.75" customHeight="1" x14ac:dyDescent="0.15">
      <c r="B30" s="10"/>
      <c r="C30" s="84"/>
      <c r="D30" s="95" t="s">
        <v>30</v>
      </c>
      <c r="E30" s="96"/>
      <c r="F30" s="96"/>
      <c r="G30" s="96"/>
      <c r="H30" s="96"/>
      <c r="I30" s="96"/>
      <c r="J30" s="96"/>
      <c r="K30" s="96"/>
      <c r="L30" s="96"/>
      <c r="M30" s="97"/>
      <c r="N30" s="19" t="str">
        <f>IF(AND($H$4&lt;&gt;"（選択してください）",$H$4&lt;&gt;""),HLOOKUP($H$4,$R$13:$R$44,18,FALSE),"")</f>
        <v/>
      </c>
      <c r="O30" s="27"/>
      <c r="R30" s="17" t="s">
        <v>3</v>
      </c>
    </row>
    <row r="31" spans="2:19" s="17" customFormat="1" ht="21.75" customHeight="1" x14ac:dyDescent="0.15">
      <c r="B31" s="10"/>
      <c r="C31" s="84"/>
      <c r="D31" s="71" t="s">
        <v>31</v>
      </c>
      <c r="E31" s="72"/>
      <c r="F31" s="72"/>
      <c r="G31" s="72"/>
      <c r="H31" s="72"/>
      <c r="I31" s="72"/>
      <c r="J31" s="72"/>
      <c r="K31" s="72"/>
      <c r="L31" s="72"/>
      <c r="M31" s="73"/>
      <c r="N31" s="16" t="str">
        <f>IF(AND($H$4&lt;&gt;"（選択してください）",$H$4&lt;&gt;""),HLOOKUP($H$4,$R$13:$R$44,19,FALSE),"")</f>
        <v/>
      </c>
      <c r="O31" s="30"/>
      <c r="R31" s="17" t="s">
        <v>3</v>
      </c>
    </row>
    <row r="32" spans="2:19" s="17" customFormat="1" ht="21.75" customHeight="1" x14ac:dyDescent="0.15">
      <c r="B32" s="10"/>
      <c r="C32" s="84"/>
      <c r="D32" s="74" t="s">
        <v>32</v>
      </c>
      <c r="E32" s="75"/>
      <c r="F32" s="75"/>
      <c r="G32" s="75"/>
      <c r="H32" s="75"/>
      <c r="I32" s="75"/>
      <c r="J32" s="75"/>
      <c r="K32" s="75"/>
      <c r="L32" s="75"/>
      <c r="M32" s="76"/>
      <c r="N32" s="18" t="str">
        <f>IF(AND($H$4&lt;&gt;"（選択してください）",$H$4&lt;&gt;""),HLOOKUP($H$4,$R$13:$R$44,20,FALSE),"")</f>
        <v/>
      </c>
      <c r="O32" s="26"/>
      <c r="R32" s="17" t="s">
        <v>3</v>
      </c>
    </row>
    <row r="33" spans="2:18" s="17" customFormat="1" ht="21.75" customHeight="1" x14ac:dyDescent="0.15">
      <c r="B33" s="10"/>
      <c r="C33" s="84"/>
      <c r="D33" s="74" t="s">
        <v>33</v>
      </c>
      <c r="E33" s="75"/>
      <c r="F33" s="75"/>
      <c r="G33" s="75"/>
      <c r="H33" s="75"/>
      <c r="I33" s="75"/>
      <c r="J33" s="75"/>
      <c r="K33" s="75"/>
      <c r="L33" s="75"/>
      <c r="M33" s="76"/>
      <c r="N33" s="18" t="str">
        <f>IF(AND($H$4&lt;&gt;"（選択してください）",$H$4&lt;&gt;""),HLOOKUP($H$4,$R$13:$R$44,21,FALSE),"")</f>
        <v/>
      </c>
      <c r="O33" s="26"/>
      <c r="R33" s="17" t="s">
        <v>3</v>
      </c>
    </row>
    <row r="34" spans="2:18" s="17" customFormat="1" ht="21.75" customHeight="1" x14ac:dyDescent="0.15">
      <c r="B34" s="10"/>
      <c r="C34" s="84"/>
      <c r="D34" s="74" t="s">
        <v>34</v>
      </c>
      <c r="E34" s="75"/>
      <c r="F34" s="75"/>
      <c r="G34" s="75"/>
      <c r="H34" s="75"/>
      <c r="I34" s="75"/>
      <c r="J34" s="75"/>
      <c r="K34" s="75"/>
      <c r="L34" s="75"/>
      <c r="M34" s="76"/>
      <c r="N34" s="18" t="str">
        <f>IF(AND($H$4&lt;&gt;"（選択してください）",$H$4&lt;&gt;""),HLOOKUP($H$4,$R$13:$R$44,22,FALSE),"")</f>
        <v/>
      </c>
      <c r="O34" s="26"/>
      <c r="R34" s="17" t="s">
        <v>3</v>
      </c>
    </row>
    <row r="35" spans="2:18" s="17" customFormat="1" ht="21.75" customHeight="1" x14ac:dyDescent="0.15">
      <c r="B35" s="10"/>
      <c r="C35" s="84"/>
      <c r="D35" s="77" t="s">
        <v>35</v>
      </c>
      <c r="E35" s="78"/>
      <c r="F35" s="78"/>
      <c r="G35" s="78"/>
      <c r="H35" s="78"/>
      <c r="I35" s="78"/>
      <c r="J35" s="78"/>
      <c r="K35" s="78"/>
      <c r="L35" s="78"/>
      <c r="M35" s="79"/>
      <c r="N35" s="23" t="str">
        <f>IF(AND($H$4&lt;&gt;"（選択してください）",$H$4&lt;&gt;""),HLOOKUP($H$4,$R$13:$R$44,23,FALSE),"")</f>
        <v/>
      </c>
      <c r="O35" s="29"/>
      <c r="R35" s="17" t="s">
        <v>3</v>
      </c>
    </row>
    <row r="36" spans="2:18" s="17" customFormat="1" ht="21.75" customHeight="1" x14ac:dyDescent="0.15">
      <c r="B36" s="10"/>
      <c r="C36" s="84"/>
      <c r="D36" s="71" t="s">
        <v>16</v>
      </c>
      <c r="E36" s="72"/>
      <c r="F36" s="72"/>
      <c r="G36" s="72"/>
      <c r="H36" s="72"/>
      <c r="I36" s="72"/>
      <c r="J36" s="72"/>
      <c r="K36" s="72"/>
      <c r="L36" s="72"/>
      <c r="M36" s="73"/>
      <c r="N36" s="16" t="str">
        <f>IF(AND($H$4&lt;&gt;"（選択してください）",$H$4&lt;&gt;""),HLOOKUP($H$4,$R$13:$R$44,24,FALSE),"")</f>
        <v/>
      </c>
      <c r="O36" s="30"/>
      <c r="R36" s="17" t="s">
        <v>3</v>
      </c>
    </row>
    <row r="37" spans="2:18" s="17" customFormat="1" ht="21.75" customHeight="1" x14ac:dyDescent="0.15">
      <c r="B37" s="10"/>
      <c r="C37" s="84"/>
      <c r="D37" s="74" t="s">
        <v>17</v>
      </c>
      <c r="E37" s="75"/>
      <c r="F37" s="75"/>
      <c r="G37" s="75"/>
      <c r="H37" s="75"/>
      <c r="I37" s="75"/>
      <c r="J37" s="75"/>
      <c r="K37" s="75"/>
      <c r="L37" s="75"/>
      <c r="M37" s="76"/>
      <c r="N37" s="18" t="str">
        <f>IF(AND($H$4&lt;&gt;"（選択してください）",$H$4&lt;&gt;""),HLOOKUP($H$4,$R$13:$R$44,25,FALSE),"")</f>
        <v/>
      </c>
      <c r="O37" s="26"/>
      <c r="R37" s="17" t="s">
        <v>3</v>
      </c>
    </row>
    <row r="38" spans="2:18" s="17" customFormat="1" ht="21.75" customHeight="1" x14ac:dyDescent="0.15">
      <c r="B38" s="10"/>
      <c r="C38" s="84"/>
      <c r="D38" s="77" t="s">
        <v>18</v>
      </c>
      <c r="E38" s="78"/>
      <c r="F38" s="78"/>
      <c r="G38" s="78"/>
      <c r="H38" s="78"/>
      <c r="I38" s="78"/>
      <c r="J38" s="78"/>
      <c r="K38" s="78"/>
      <c r="L38" s="78"/>
      <c r="M38" s="79"/>
      <c r="N38" s="23" t="str">
        <f>IF(AND($H$4&lt;&gt;"（選択してください）",$H$4&lt;&gt;""),HLOOKUP($H$4,$R$13:$R$44,26,FALSE),"")</f>
        <v/>
      </c>
      <c r="O38" s="29"/>
      <c r="R38" s="17" t="s">
        <v>3</v>
      </c>
    </row>
    <row r="39" spans="2:18" s="17" customFormat="1" ht="21.75" customHeight="1" x14ac:dyDescent="0.15">
      <c r="B39" s="10"/>
      <c r="C39" s="84"/>
      <c r="D39" s="68" t="s">
        <v>36</v>
      </c>
      <c r="E39" s="69"/>
      <c r="F39" s="69"/>
      <c r="G39" s="69"/>
      <c r="H39" s="69"/>
      <c r="I39" s="69"/>
      <c r="J39" s="69"/>
      <c r="K39" s="69"/>
      <c r="L39" s="69"/>
      <c r="M39" s="70"/>
      <c r="N39" s="20" t="str">
        <f>IF(AND($H$4&lt;&gt;"（選択してください）",$H$4&lt;&gt;""),HLOOKUP($H$4,$R$13:$R$44,27,FALSE),"")</f>
        <v/>
      </c>
      <c r="O39" s="31"/>
      <c r="R39" s="17" t="s">
        <v>4</v>
      </c>
    </row>
    <row r="40" spans="2:18" s="17" customFormat="1" ht="21.75" customHeight="1" x14ac:dyDescent="0.15">
      <c r="B40" s="10"/>
      <c r="C40" s="84"/>
      <c r="D40" s="71" t="s">
        <v>19</v>
      </c>
      <c r="E40" s="72"/>
      <c r="F40" s="72"/>
      <c r="G40" s="72"/>
      <c r="H40" s="72"/>
      <c r="I40" s="72"/>
      <c r="J40" s="72"/>
      <c r="K40" s="72"/>
      <c r="L40" s="72"/>
      <c r="M40" s="73"/>
      <c r="N40" s="16" t="str">
        <f>IF(AND($H$4&lt;&gt;"（選択してください）",$H$4&lt;&gt;""),HLOOKUP($H$4,$R$13:$R$44,28,FALSE),"")</f>
        <v/>
      </c>
      <c r="O40" s="30"/>
      <c r="R40" s="17" t="s">
        <v>3</v>
      </c>
    </row>
    <row r="41" spans="2:18" s="17" customFormat="1" ht="21.75" customHeight="1" x14ac:dyDescent="0.15">
      <c r="B41" s="10"/>
      <c r="C41" s="84"/>
      <c r="D41" s="74" t="s">
        <v>20</v>
      </c>
      <c r="E41" s="75"/>
      <c r="F41" s="75"/>
      <c r="G41" s="75"/>
      <c r="H41" s="75"/>
      <c r="I41" s="75"/>
      <c r="J41" s="75"/>
      <c r="K41" s="75"/>
      <c r="L41" s="75"/>
      <c r="M41" s="76"/>
      <c r="N41" s="18" t="str">
        <f>IF(AND($H$4&lt;&gt;"（選択してください）",$H$4&lt;&gt;""),HLOOKUP($H$4,$R$13:$R$44,29,FALSE),"")</f>
        <v/>
      </c>
      <c r="O41" s="26"/>
      <c r="R41" s="17" t="s">
        <v>3</v>
      </c>
    </row>
    <row r="42" spans="2:18" s="17" customFormat="1" ht="21.75" customHeight="1" x14ac:dyDescent="0.15">
      <c r="B42" s="10"/>
      <c r="C42" s="84"/>
      <c r="D42" s="77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23" t="str">
        <f>IF(AND($H$4&lt;&gt;"（選択してください）",$H$4&lt;&gt;""),HLOOKUP($H$4,$R$13:$R$44,30,FALSE),"")</f>
        <v/>
      </c>
      <c r="O42" s="29"/>
      <c r="R42" s="17" t="s">
        <v>3</v>
      </c>
    </row>
    <row r="43" spans="2:18" s="17" customFormat="1" ht="21.75" customHeight="1" x14ac:dyDescent="0.15">
      <c r="B43" s="10"/>
      <c r="C43" s="84"/>
      <c r="D43" s="71" t="s">
        <v>37</v>
      </c>
      <c r="E43" s="72"/>
      <c r="F43" s="72"/>
      <c r="G43" s="72"/>
      <c r="H43" s="72"/>
      <c r="I43" s="72"/>
      <c r="J43" s="72"/>
      <c r="K43" s="72"/>
      <c r="L43" s="72"/>
      <c r="M43" s="73"/>
      <c r="N43" s="16" t="str">
        <f>IF(AND($H$4&lt;&gt;"（選択してください）",$H$4&lt;&gt;""),HLOOKUP($H$4,$R$13:$R$44,31,FALSE),"")</f>
        <v/>
      </c>
      <c r="O43" s="30"/>
      <c r="R43" s="17" t="s">
        <v>3</v>
      </c>
    </row>
    <row r="44" spans="2:18" s="17" customFormat="1" ht="21.75" customHeight="1" x14ac:dyDescent="0.15">
      <c r="B44" s="10"/>
      <c r="C44" s="85"/>
      <c r="D44" s="80" t="s">
        <v>63</v>
      </c>
      <c r="E44" s="81"/>
      <c r="F44" s="81"/>
      <c r="G44" s="81"/>
      <c r="H44" s="81"/>
      <c r="I44" s="81"/>
      <c r="J44" s="81"/>
      <c r="K44" s="81"/>
      <c r="L44" s="81"/>
      <c r="M44" s="82"/>
      <c r="N44" s="41" t="str">
        <f>IF(AND($H$4&lt;&gt;"（選択してください）",$H$4&lt;&gt;""),HLOOKUP($H$4,$R$13:$R$44,32,FALSE),"")</f>
        <v/>
      </c>
      <c r="O44" s="42"/>
      <c r="R44" s="17" t="s">
        <v>61</v>
      </c>
    </row>
    <row r="45" spans="2:18" ht="21" customHeight="1" x14ac:dyDescent="0.15">
      <c r="C45" s="2" t="s">
        <v>64</v>
      </c>
    </row>
    <row r="47" spans="2:18" ht="15" customHeight="1" x14ac:dyDescent="0.15">
      <c r="B47" s="39" t="s">
        <v>57</v>
      </c>
      <c r="C47" s="1"/>
    </row>
    <row r="48" spans="2:18" ht="15" customHeight="1" x14ac:dyDescent="0.15">
      <c r="B48" s="39"/>
      <c r="C48" s="1" t="s">
        <v>66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spans="3:15" ht="21" customHeight="1" x14ac:dyDescent="0.15">
      <c r="C49" s="59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1"/>
    </row>
    <row r="50" spans="3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3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3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3:15" ht="21" customHeight="1" x14ac:dyDescent="0.15"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</row>
    <row r="54" spans="3:15" ht="21" customHeight="1" x14ac:dyDescent="0.15"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3:15" ht="21" customHeight="1" x14ac:dyDescent="0.15"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</row>
    <row r="56" spans="3:15" ht="21" customHeight="1" x14ac:dyDescent="0.15"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3:15" ht="21" customHeight="1" x14ac:dyDescent="0.15">
      <c r="C57" s="62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4"/>
    </row>
    <row r="58" spans="3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60" spans="3:15" ht="15" customHeight="1" x14ac:dyDescent="0.15">
      <c r="N60" s="21"/>
      <c r="O60" s="21" t="s">
        <v>44</v>
      </c>
    </row>
  </sheetData>
  <sheetProtection selectLockedCells="1"/>
  <dataConsolidate/>
  <mergeCells count="43">
    <mergeCell ref="C12:M13"/>
    <mergeCell ref="N12:N13"/>
    <mergeCell ref="O12:O13"/>
    <mergeCell ref="B2:O2"/>
    <mergeCell ref="C4:G4"/>
    <mergeCell ref="H4:O4"/>
    <mergeCell ref="C6:O7"/>
    <mergeCell ref="C14:O14"/>
    <mergeCell ref="C15:C18"/>
    <mergeCell ref="D15:M15"/>
    <mergeCell ref="O15:O18"/>
    <mergeCell ref="D16:M16"/>
    <mergeCell ref="D17:M17"/>
    <mergeCell ref="D18:M18"/>
    <mergeCell ref="C19:O19"/>
    <mergeCell ref="C20:C23"/>
    <mergeCell ref="D20:M20"/>
    <mergeCell ref="D21:M21"/>
    <mergeCell ref="D22:M22"/>
    <mergeCell ref="D23:M23"/>
    <mergeCell ref="D38:M38"/>
    <mergeCell ref="C24:O24"/>
    <mergeCell ref="C25:C44"/>
    <mergeCell ref="D25:M25"/>
    <mergeCell ref="D26:M26"/>
    <mergeCell ref="D27:M27"/>
    <mergeCell ref="D28:M28"/>
    <mergeCell ref="D29:M29"/>
    <mergeCell ref="D30:M30"/>
    <mergeCell ref="D31:M31"/>
    <mergeCell ref="D32:M32"/>
    <mergeCell ref="D33:M33"/>
    <mergeCell ref="D34:M34"/>
    <mergeCell ref="D35:M35"/>
    <mergeCell ref="D36:M36"/>
    <mergeCell ref="D37:M37"/>
    <mergeCell ref="C49:O58"/>
    <mergeCell ref="D39:M39"/>
    <mergeCell ref="D40:M40"/>
    <mergeCell ref="D41:M41"/>
    <mergeCell ref="D42:M42"/>
    <mergeCell ref="D44:M44"/>
    <mergeCell ref="D43:M43"/>
  </mergeCells>
  <phoneticPr fontId="2"/>
  <conditionalFormatting sqref="P5">
    <cfRule type="cellIs" dxfId="343" priority="94" stopIfTrue="1" operator="equal">
      <formula>"完了"</formula>
    </cfRule>
    <cfRule type="cellIs" dxfId="342" priority="95" stopIfTrue="1" operator="equal">
      <formula>"未完了"</formula>
    </cfRule>
    <cfRule type="cellIs" dxfId="341" priority="96" stopIfTrue="1" operator="equal">
      <formula>"テスト対象外"</formula>
    </cfRule>
  </conditionalFormatting>
  <conditionalFormatting sqref="H4">
    <cfRule type="cellIs" dxfId="340" priority="97" stopIfTrue="1" operator="equal">
      <formula>"テスト 不要"</formula>
    </cfRule>
  </conditionalFormatting>
  <conditionalFormatting sqref="C20">
    <cfRule type="expression" dxfId="339" priority="93" stopIfTrue="1">
      <formula>$N$20="不要"</formula>
    </cfRule>
  </conditionalFormatting>
  <conditionalFormatting sqref="N23">
    <cfRule type="expression" dxfId="338" priority="92" stopIfTrue="1">
      <formula>$N$23="不要"</formula>
    </cfRule>
  </conditionalFormatting>
  <conditionalFormatting sqref="C25:M25">
    <cfRule type="expression" dxfId="337" priority="91" stopIfTrue="1">
      <formula>$N$25="不要"</formula>
    </cfRule>
  </conditionalFormatting>
  <conditionalFormatting sqref="D26:M26">
    <cfRule type="expression" dxfId="336" priority="90" stopIfTrue="1">
      <formula>$N$26="不要"</formula>
    </cfRule>
  </conditionalFormatting>
  <conditionalFormatting sqref="N28">
    <cfRule type="expression" dxfId="335" priority="89" stopIfTrue="1">
      <formula>$N$28="不要"</formula>
    </cfRule>
  </conditionalFormatting>
  <conditionalFormatting sqref="N15:N18 N23 N38 N28:N30 N36 N40:N42">
    <cfRule type="cellIs" dxfId="334" priority="88" stopIfTrue="1" operator="equal">
      <formula>"任意"</formula>
    </cfRule>
  </conditionalFormatting>
  <conditionalFormatting sqref="D20:M20 C15:N15">
    <cfRule type="expression" dxfId="333" priority="87" stopIfTrue="1">
      <formula>$N15="不要"</formula>
    </cfRule>
  </conditionalFormatting>
  <conditionalFormatting sqref="D27:M27">
    <cfRule type="expression" dxfId="332" priority="86" stopIfTrue="1">
      <formula>$N$26="不要"</formula>
    </cfRule>
  </conditionalFormatting>
  <conditionalFormatting sqref="D28:M28">
    <cfRule type="expression" dxfId="331" priority="85" stopIfTrue="1">
      <formula>$N$26="不要"</formula>
    </cfRule>
  </conditionalFormatting>
  <conditionalFormatting sqref="N15 D16:N16">
    <cfRule type="expression" dxfId="330" priority="84" stopIfTrue="1">
      <formula>$N$16="不要"</formula>
    </cfRule>
  </conditionalFormatting>
  <conditionalFormatting sqref="D21:M21">
    <cfRule type="expression" dxfId="329" priority="83" stopIfTrue="1">
      <formula>$N21="不要"</formula>
    </cfRule>
  </conditionalFormatting>
  <conditionalFormatting sqref="N37">
    <cfRule type="cellIs" dxfId="328" priority="80" stopIfTrue="1" operator="equal">
      <formula>"任意"</formula>
    </cfRule>
  </conditionalFormatting>
  <conditionalFormatting sqref="D22:M22">
    <cfRule type="expression" dxfId="327" priority="82" stopIfTrue="1">
      <formula>$N22="不要"</formula>
    </cfRule>
  </conditionalFormatting>
  <conditionalFormatting sqref="D23:M23">
    <cfRule type="expression" dxfId="326" priority="81" stopIfTrue="1">
      <formula>$N23="不要"</formula>
    </cfRule>
  </conditionalFormatting>
  <conditionalFormatting sqref="N20:N22">
    <cfRule type="expression" dxfId="325" priority="79" stopIfTrue="1">
      <formula>$N$23="不要"</formula>
    </cfRule>
  </conditionalFormatting>
  <conditionalFormatting sqref="N20:N22">
    <cfRule type="cellIs" dxfId="324" priority="78" stopIfTrue="1" operator="equal">
      <formula>"任意"</formula>
    </cfRule>
  </conditionalFormatting>
  <conditionalFormatting sqref="N25 D36:O36">
    <cfRule type="expression" dxfId="323" priority="77" stopIfTrue="1">
      <formula>$N$36="不要"</formula>
    </cfRule>
  </conditionalFormatting>
  <conditionalFormatting sqref="N27 D38:O38">
    <cfRule type="expression" dxfId="322" priority="76" stopIfTrue="1">
      <formula>$N$38="不要"</formula>
    </cfRule>
  </conditionalFormatting>
  <conditionalFormatting sqref="N27 N25">
    <cfRule type="cellIs" dxfId="321" priority="75" stopIfTrue="1" operator="equal">
      <formula>"任意"</formula>
    </cfRule>
  </conditionalFormatting>
  <conditionalFormatting sqref="N26">
    <cfRule type="expression" dxfId="320" priority="74" stopIfTrue="1">
      <formula>$N$38="不要"</formula>
    </cfRule>
  </conditionalFormatting>
  <conditionalFormatting sqref="N26">
    <cfRule type="cellIs" dxfId="319" priority="73" stopIfTrue="1" operator="equal">
      <formula>"任意"</formula>
    </cfRule>
  </conditionalFormatting>
  <conditionalFormatting sqref="C14 D18:N18">
    <cfRule type="expression" dxfId="318" priority="72" stopIfTrue="1">
      <formula>$N$18="不要"</formula>
    </cfRule>
  </conditionalFormatting>
  <conditionalFormatting sqref="C19">
    <cfRule type="expression" dxfId="317" priority="71" stopIfTrue="1">
      <formula>$N$20="不要"</formula>
    </cfRule>
  </conditionalFormatting>
  <conditionalFormatting sqref="D17:N17">
    <cfRule type="expression" dxfId="316" priority="98" stopIfTrue="1">
      <formula>$N$17="不要"</formula>
    </cfRule>
  </conditionalFormatting>
  <conditionalFormatting sqref="D29:N29">
    <cfRule type="expression" dxfId="315" priority="99" stopIfTrue="1">
      <formula>$N$29="不要"</formula>
    </cfRule>
  </conditionalFormatting>
  <conditionalFormatting sqref="D30:N30">
    <cfRule type="expression" dxfId="314" priority="100" stopIfTrue="1">
      <formula>$N$30="不要"</formula>
    </cfRule>
  </conditionalFormatting>
  <conditionalFormatting sqref="D40:N40">
    <cfRule type="expression" dxfId="313" priority="101" stopIfTrue="1">
      <formula>$N$40="不要"</formula>
    </cfRule>
  </conditionalFormatting>
  <conditionalFormatting sqref="D41:N41 D37:O37">
    <cfRule type="expression" dxfId="312" priority="102" stopIfTrue="1">
      <formula>$N$41="不要"</formula>
    </cfRule>
  </conditionalFormatting>
  <conditionalFormatting sqref="D42:N42">
    <cfRule type="expression" dxfId="311" priority="103" stopIfTrue="1">
      <formula>$N$42="不要"</formula>
    </cfRule>
  </conditionalFormatting>
  <conditionalFormatting sqref="N35 N31">
    <cfRule type="cellIs" dxfId="310" priority="70" stopIfTrue="1" operator="equal">
      <formula>"任意"</formula>
    </cfRule>
  </conditionalFormatting>
  <conditionalFormatting sqref="D31:N31">
    <cfRule type="expression" dxfId="309" priority="69" stopIfTrue="1">
      <formula>$N$36="不要"</formula>
    </cfRule>
  </conditionalFormatting>
  <conditionalFormatting sqref="D35:N35">
    <cfRule type="expression" dxfId="308" priority="68" stopIfTrue="1">
      <formula>$N$38="不要"</formula>
    </cfRule>
  </conditionalFormatting>
  <conditionalFormatting sqref="N32">
    <cfRule type="cellIs" dxfId="307" priority="67" stopIfTrue="1" operator="equal">
      <formula>"任意"</formula>
    </cfRule>
  </conditionalFormatting>
  <conditionalFormatting sqref="D32:N32">
    <cfRule type="expression" dxfId="306" priority="66" stopIfTrue="1">
      <formula>$N$36="不要"</formula>
    </cfRule>
  </conditionalFormatting>
  <conditionalFormatting sqref="N33">
    <cfRule type="cellIs" dxfId="305" priority="65" stopIfTrue="1" operator="equal">
      <formula>"任意"</formula>
    </cfRule>
  </conditionalFormatting>
  <conditionalFormatting sqref="D33:N33">
    <cfRule type="expression" dxfId="304" priority="64" stopIfTrue="1">
      <formula>$N$36="不要"</formula>
    </cfRule>
  </conditionalFormatting>
  <conditionalFormatting sqref="N34">
    <cfRule type="cellIs" dxfId="303" priority="63" stopIfTrue="1" operator="equal">
      <formula>"任意"</formula>
    </cfRule>
  </conditionalFormatting>
  <conditionalFormatting sqref="D34:N34">
    <cfRule type="expression" dxfId="302" priority="62" stopIfTrue="1">
      <formula>$N$36="不要"</formula>
    </cfRule>
  </conditionalFormatting>
  <conditionalFormatting sqref="D39:M39">
    <cfRule type="expression" dxfId="301" priority="61" stopIfTrue="1">
      <formula>$N39="不要"</formula>
    </cfRule>
  </conditionalFormatting>
  <conditionalFormatting sqref="N39">
    <cfRule type="expression" dxfId="300" priority="58" stopIfTrue="1">
      <formula>$N$39="不要"</formula>
    </cfRule>
    <cfRule type="cellIs" dxfId="299" priority="60" stopIfTrue="1" operator="equal">
      <formula>"任意"</formula>
    </cfRule>
  </conditionalFormatting>
  <conditionalFormatting sqref="N39">
    <cfRule type="expression" dxfId="298" priority="59" stopIfTrue="1">
      <formula>$N$38="不要"</formula>
    </cfRule>
  </conditionalFormatting>
  <conditionalFormatting sqref="O23">
    <cfRule type="expression" dxfId="297" priority="50" stopIfTrue="1">
      <formula>$N$23="不要"</formula>
    </cfRule>
  </conditionalFormatting>
  <conditionalFormatting sqref="O28">
    <cfRule type="expression" dxfId="296" priority="49" stopIfTrue="1">
      <formula>$N$28="不要"</formula>
    </cfRule>
  </conditionalFormatting>
  <conditionalFormatting sqref="O15 O23 O38 O28:O30 O36 O40:O42">
    <cfRule type="cellIs" dxfId="295" priority="48" stopIfTrue="1" operator="equal">
      <formula>"任意"</formula>
    </cfRule>
  </conditionalFormatting>
  <conditionalFormatting sqref="O15">
    <cfRule type="expression" dxfId="294" priority="47" stopIfTrue="1">
      <formula>$N15="不要"</formula>
    </cfRule>
  </conditionalFormatting>
  <conditionalFormatting sqref="O15">
    <cfRule type="expression" dxfId="293" priority="46" stopIfTrue="1">
      <formula>$N$16="不要"</formula>
    </cfRule>
  </conditionalFormatting>
  <conditionalFormatting sqref="O37">
    <cfRule type="cellIs" dxfId="292" priority="45" stopIfTrue="1" operator="equal">
      <formula>"任意"</formula>
    </cfRule>
  </conditionalFormatting>
  <conditionalFormatting sqref="O20:O22">
    <cfRule type="expression" dxfId="291" priority="44" stopIfTrue="1">
      <formula>$N$23="不要"</formula>
    </cfRule>
  </conditionalFormatting>
  <conditionalFormatting sqref="O20:O22">
    <cfRule type="cellIs" dxfId="290" priority="43" stopIfTrue="1" operator="equal">
      <formula>"任意"</formula>
    </cfRule>
  </conditionalFormatting>
  <conditionalFormatting sqref="O25">
    <cfRule type="expression" dxfId="289" priority="42" stopIfTrue="1">
      <formula>$N$36="不要"</formula>
    </cfRule>
  </conditionalFormatting>
  <conditionalFormatting sqref="O27">
    <cfRule type="expression" dxfId="288" priority="41" stopIfTrue="1">
      <formula>$N$38="不要"</formula>
    </cfRule>
  </conditionalFormatting>
  <conditionalFormatting sqref="O27 O25">
    <cfRule type="cellIs" dxfId="287" priority="40" stopIfTrue="1" operator="equal">
      <formula>"任意"</formula>
    </cfRule>
  </conditionalFormatting>
  <conditionalFormatting sqref="O26">
    <cfRule type="expression" dxfId="286" priority="39" stopIfTrue="1">
      <formula>$N$38="不要"</formula>
    </cfRule>
  </conditionalFormatting>
  <conditionalFormatting sqref="O26">
    <cfRule type="cellIs" dxfId="285" priority="38" stopIfTrue="1" operator="equal">
      <formula>"任意"</formula>
    </cfRule>
  </conditionalFormatting>
  <conditionalFormatting sqref="O29">
    <cfRule type="expression" dxfId="284" priority="51" stopIfTrue="1">
      <formula>$N$29="不要"</formula>
    </cfRule>
  </conditionalFormatting>
  <conditionalFormatting sqref="O30">
    <cfRule type="expression" dxfId="283" priority="52" stopIfTrue="1">
      <formula>$N$30="不要"</formula>
    </cfRule>
  </conditionalFormatting>
  <conditionalFormatting sqref="O40">
    <cfRule type="expression" dxfId="282" priority="53" stopIfTrue="1">
      <formula>$N$40="不要"</formula>
    </cfRule>
  </conditionalFormatting>
  <conditionalFormatting sqref="O41">
    <cfRule type="expression" dxfId="281" priority="54" stopIfTrue="1">
      <formula>$N$41="不要"</formula>
    </cfRule>
  </conditionalFormatting>
  <conditionalFormatting sqref="O42">
    <cfRule type="expression" dxfId="280" priority="55" stopIfTrue="1">
      <formula>$N$42="不要"</formula>
    </cfRule>
  </conditionalFormatting>
  <conditionalFormatting sqref="O35 O31">
    <cfRule type="cellIs" dxfId="279" priority="37" stopIfTrue="1" operator="equal">
      <formula>"任意"</formula>
    </cfRule>
  </conditionalFormatting>
  <conditionalFormatting sqref="O31">
    <cfRule type="expression" dxfId="278" priority="36" stopIfTrue="1">
      <formula>$N$36="不要"</formula>
    </cfRule>
  </conditionalFormatting>
  <conditionalFormatting sqref="O35">
    <cfRule type="expression" dxfId="277" priority="35" stopIfTrue="1">
      <formula>$N$38="不要"</formula>
    </cfRule>
  </conditionalFormatting>
  <conditionalFormatting sqref="O32">
    <cfRule type="cellIs" dxfId="276" priority="34" stopIfTrue="1" operator="equal">
      <formula>"任意"</formula>
    </cfRule>
  </conditionalFormatting>
  <conditionalFormatting sqref="O32">
    <cfRule type="expression" dxfId="275" priority="33" stopIfTrue="1">
      <formula>$N$36="不要"</formula>
    </cfRule>
  </conditionalFormatting>
  <conditionalFormatting sqref="O33">
    <cfRule type="cellIs" dxfId="274" priority="32" stopIfTrue="1" operator="equal">
      <formula>"任意"</formula>
    </cfRule>
  </conditionalFormatting>
  <conditionalFormatting sqref="O33">
    <cfRule type="expression" dxfId="273" priority="31" stopIfTrue="1">
      <formula>$N$36="不要"</formula>
    </cfRule>
  </conditionalFormatting>
  <conditionalFormatting sqref="O34">
    <cfRule type="cellIs" dxfId="272" priority="30" stopIfTrue="1" operator="equal">
      <formula>"任意"</formula>
    </cfRule>
  </conditionalFormatting>
  <conditionalFormatting sqref="O34">
    <cfRule type="expression" dxfId="271" priority="29" stopIfTrue="1">
      <formula>$N$36="不要"</formula>
    </cfRule>
  </conditionalFormatting>
  <conditionalFormatting sqref="O39">
    <cfRule type="expression" dxfId="270" priority="26" stopIfTrue="1">
      <formula>$N$39="不要"</formula>
    </cfRule>
    <cfRule type="cellIs" dxfId="269" priority="28" stopIfTrue="1" operator="equal">
      <formula>"任意"</formula>
    </cfRule>
  </conditionalFormatting>
  <conditionalFormatting sqref="O39">
    <cfRule type="expression" dxfId="268" priority="27" stopIfTrue="1">
      <formula>$N$38="不要"</formula>
    </cfRule>
  </conditionalFormatting>
  <conditionalFormatting sqref="D44:M44">
    <cfRule type="expression" dxfId="267" priority="15" stopIfTrue="1">
      <formula>$N$42="不要"</formula>
    </cfRule>
  </conditionalFormatting>
  <conditionalFormatting sqref="D43:M43">
    <cfRule type="expression" dxfId="266" priority="14" stopIfTrue="1">
      <formula>$N$42="不要"</formula>
    </cfRule>
  </conditionalFormatting>
  <conditionalFormatting sqref="N44">
    <cfRule type="cellIs" dxfId="265" priority="11" stopIfTrue="1" operator="equal">
      <formula>"任意"</formula>
    </cfRule>
  </conditionalFormatting>
  <conditionalFormatting sqref="N44">
    <cfRule type="expression" dxfId="264" priority="12" stopIfTrue="1">
      <formula>$N$42="不要"</formula>
    </cfRule>
  </conditionalFormatting>
  <conditionalFormatting sqref="O44">
    <cfRule type="cellIs" dxfId="263" priority="9" stopIfTrue="1" operator="equal">
      <formula>"任意"</formula>
    </cfRule>
  </conditionalFormatting>
  <conditionalFormatting sqref="O44">
    <cfRule type="expression" dxfId="262" priority="10" stopIfTrue="1">
      <formula>$N$42="不要"</formula>
    </cfRule>
  </conditionalFormatting>
  <conditionalFormatting sqref="N43">
    <cfRule type="cellIs" dxfId="261" priority="7" stopIfTrue="1" operator="equal">
      <formula>"任意"</formula>
    </cfRule>
  </conditionalFormatting>
  <conditionalFormatting sqref="N43">
    <cfRule type="expression" dxfId="260" priority="8" stopIfTrue="1">
      <formula>$N$42="不要"</formula>
    </cfRule>
  </conditionalFormatting>
  <conditionalFormatting sqref="O43">
    <cfRule type="cellIs" dxfId="259" priority="5" stopIfTrue="1" operator="equal">
      <formula>"任意"</formula>
    </cfRule>
  </conditionalFormatting>
  <conditionalFormatting sqref="O43">
    <cfRule type="expression" dxfId="258" priority="6" stopIfTrue="1">
      <formula>$N$42="不要"</formula>
    </cfRule>
  </conditionalFormatting>
  <dataValidations count="3">
    <dataValidation type="list" allowBlank="1" showInputMessage="1" showErrorMessage="1" sqref="H4:O4">
      <formula1>"（選択してください）,,決済照合利用（非居住者取引）・機構加入者,"</formula1>
    </dataValidation>
    <dataValidation type="list" allowBlank="1" showInputMessage="1" showErrorMessage="1" sqref="H65559 H131095 H196631 H262167 H327703 H393239 H458775 H524311 H589847 H655383 H720919 H786455 H851991 H917527 H983063">
      <formula1>"（選択してください）,機構加入者,発行者,受託会社,日銀ネット資金決済会社"</formula1>
    </dataValidation>
    <dataValidation type="list" allowBlank="1" showInputMessage="1" showErrorMessage="1" sqref="O15:O18">
      <formula1>INDIRECT($N15&amp;"2")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9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hidden="1" customWidth="1"/>
    <col min="18" max="19" width="8.875" style="2" hidden="1" customWidth="1"/>
    <col min="20" max="20" width="4.875" style="2" hidden="1" customWidth="1"/>
    <col min="21" max="24" width="0" style="2" hidden="1" customWidth="1"/>
    <col min="25" max="16384" width="4.875" style="2"/>
  </cols>
  <sheetData>
    <row r="1" spans="2:20" ht="15" customHeight="1" x14ac:dyDescent="0.15">
      <c r="N1" s="21"/>
      <c r="O1" s="21" t="s">
        <v>58</v>
      </c>
    </row>
    <row r="2" spans="2:20" ht="15" customHeight="1" x14ac:dyDescent="0.15">
      <c r="B2" s="114" t="s">
        <v>22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15" t="s">
        <v>0</v>
      </c>
      <c r="D4" s="115"/>
      <c r="E4" s="115"/>
      <c r="F4" s="115"/>
      <c r="G4" s="115"/>
      <c r="H4" s="116" t="s">
        <v>53</v>
      </c>
      <c r="I4" s="117"/>
      <c r="J4" s="117"/>
      <c r="K4" s="117"/>
      <c r="L4" s="117"/>
      <c r="M4" s="117"/>
      <c r="N4" s="117"/>
      <c r="O4" s="118"/>
    </row>
    <row r="5" spans="2:20" s="4" customFormat="1" ht="15.75" customHeight="1" x14ac:dyDescent="0.15">
      <c r="B5" s="10"/>
      <c r="C5" s="11"/>
      <c r="D5" s="34"/>
      <c r="E5" s="34"/>
      <c r="F5" s="34"/>
      <c r="G5" s="34"/>
      <c r="H5" s="34"/>
      <c r="I5" s="34"/>
      <c r="J5" s="34"/>
      <c r="K5" s="34"/>
      <c r="L5" s="34"/>
      <c r="M5" s="34"/>
      <c r="N5" s="11"/>
      <c r="O5" s="11"/>
      <c r="P5" s="12"/>
      <c r="S5" s="13"/>
    </row>
    <row r="6" spans="2:20" s="4" customFormat="1" ht="15" customHeight="1" x14ac:dyDescent="0.15">
      <c r="B6" s="10"/>
      <c r="C6" s="119" t="s">
        <v>54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3"/>
      <c r="S6" s="13"/>
    </row>
    <row r="7" spans="2:20" s="4" customFormat="1" ht="15" customHeight="1" x14ac:dyDescent="0.15">
      <c r="B7" s="10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3"/>
      <c r="S7" s="13"/>
    </row>
    <row r="8" spans="2:20" s="4" customFormat="1" ht="15" customHeight="1" x14ac:dyDescent="0.15">
      <c r="B8" s="10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13"/>
      <c r="S8" s="13"/>
    </row>
    <row r="9" spans="2:20" s="4" customFormat="1" ht="15" customHeight="1" x14ac:dyDescent="0.15">
      <c r="B9" s="1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3"/>
      <c r="R9" s="1" t="s">
        <v>48</v>
      </c>
      <c r="S9" s="1" t="str">
        <f ca="1">RIGHT(CELL("filename",A1),LEN(CELL("filename",A1))-FIND("]",CELL("filename",A1)))</f>
        <v>05-CP_決済照合非利用・発行者</v>
      </c>
    </row>
    <row r="10" spans="2:20" s="4" customFormat="1" ht="1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39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107" t="s">
        <v>40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9"/>
      <c r="N12" s="113" t="s">
        <v>5</v>
      </c>
      <c r="O12" s="113" t="s">
        <v>38</v>
      </c>
      <c r="S12" s="14" t="s">
        <v>2</v>
      </c>
    </row>
    <row r="13" spans="2:20" s="14" customFormat="1" ht="16.5" customHeight="1" x14ac:dyDescent="0.15"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113"/>
      <c r="O13" s="113"/>
      <c r="R13" s="15" t="s">
        <v>51</v>
      </c>
      <c r="S13" s="13"/>
    </row>
    <row r="14" spans="2:20" s="17" customFormat="1" ht="21.75" customHeight="1" x14ac:dyDescent="0.15">
      <c r="B14" s="10"/>
      <c r="C14" s="83" t="s">
        <v>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S14" s="13"/>
    </row>
    <row r="15" spans="2:20" s="17" customFormat="1" ht="21.75" customHeight="1" x14ac:dyDescent="0.15">
      <c r="B15" s="10"/>
      <c r="C15" s="84"/>
      <c r="D15" s="86" t="s">
        <v>11</v>
      </c>
      <c r="E15" s="87"/>
      <c r="F15" s="87"/>
      <c r="G15" s="87"/>
      <c r="H15" s="87"/>
      <c r="I15" s="87"/>
      <c r="J15" s="87"/>
      <c r="K15" s="87"/>
      <c r="L15" s="87"/>
      <c r="M15" s="88"/>
      <c r="N15" s="24" t="str">
        <f>IF(AND($H$4&lt;&gt;"（選択してください）",$H$4&lt;&gt;""),HLOOKUP($H$4,$R$13:$R$44,3,FALSE),"")</f>
        <v/>
      </c>
      <c r="O15" s="101"/>
      <c r="R15" s="17" t="s">
        <v>4</v>
      </c>
      <c r="S15" s="13" t="s">
        <v>41</v>
      </c>
      <c r="T15" s="14"/>
    </row>
    <row r="16" spans="2:20" s="17" customFormat="1" ht="21.75" customHeight="1" x14ac:dyDescent="0.15">
      <c r="B16" s="10"/>
      <c r="C16" s="84"/>
      <c r="D16" s="74" t="s">
        <v>12</v>
      </c>
      <c r="E16" s="75"/>
      <c r="F16" s="75"/>
      <c r="G16" s="75"/>
      <c r="H16" s="75"/>
      <c r="I16" s="75"/>
      <c r="J16" s="75"/>
      <c r="K16" s="75"/>
      <c r="L16" s="75"/>
      <c r="M16" s="76"/>
      <c r="N16" s="18" t="str">
        <f>IF(AND($H$4&lt;&gt;"（選択してください）",$H$4&lt;&gt;""),HLOOKUP($H$4,$R$13:$R$44,4,FALSE),"")</f>
        <v/>
      </c>
      <c r="O16" s="102"/>
      <c r="R16" s="17" t="s">
        <v>4</v>
      </c>
      <c r="S16" s="13" t="s">
        <v>42</v>
      </c>
    </row>
    <row r="17" spans="2:19" s="17" customFormat="1" ht="21.75" customHeight="1" x14ac:dyDescent="0.15">
      <c r="B17" s="10"/>
      <c r="C17" s="84"/>
      <c r="D17" s="74" t="s">
        <v>23</v>
      </c>
      <c r="E17" s="75"/>
      <c r="F17" s="75"/>
      <c r="G17" s="75"/>
      <c r="H17" s="75"/>
      <c r="I17" s="75"/>
      <c r="J17" s="75"/>
      <c r="K17" s="75"/>
      <c r="L17" s="75"/>
      <c r="M17" s="76"/>
      <c r="N17" s="18" t="str">
        <f>IF(AND($H$4&lt;&gt;"（選択してください）",$H$4&lt;&gt;""),HLOOKUP($H$4,$R$13:$R$44,5,FALSE),"")</f>
        <v/>
      </c>
      <c r="O17" s="102"/>
      <c r="R17" s="17" t="s">
        <v>4</v>
      </c>
      <c r="S17" s="13" t="s">
        <v>43</v>
      </c>
    </row>
    <row r="18" spans="2:19" s="17" customFormat="1" ht="21.75" customHeight="1" x14ac:dyDescent="0.15">
      <c r="B18" s="10"/>
      <c r="C18" s="85"/>
      <c r="D18" s="104" t="s">
        <v>24</v>
      </c>
      <c r="E18" s="105"/>
      <c r="F18" s="105"/>
      <c r="G18" s="105"/>
      <c r="H18" s="105"/>
      <c r="I18" s="105"/>
      <c r="J18" s="105"/>
      <c r="K18" s="105"/>
      <c r="L18" s="105"/>
      <c r="M18" s="106"/>
      <c r="N18" s="19" t="str">
        <f>IF(AND($H$4&lt;&gt;"（選択してください）",$H$4&lt;&gt;""),HLOOKUP($H$4,$R$13:$R$44,6,FALSE),"")</f>
        <v/>
      </c>
      <c r="O18" s="103"/>
      <c r="R18" s="17" t="s">
        <v>4</v>
      </c>
      <c r="S18" s="32"/>
    </row>
    <row r="19" spans="2:19" s="17" customFormat="1" ht="21.75" customHeight="1" x14ac:dyDescent="0.15">
      <c r="B19" s="10"/>
      <c r="C19" s="83" t="s">
        <v>10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S19" s="32"/>
    </row>
    <row r="20" spans="2:19" s="17" customFormat="1" ht="21.75" customHeight="1" x14ac:dyDescent="0.15">
      <c r="B20" s="10"/>
      <c r="C20" s="84"/>
      <c r="D20" s="98" t="s">
        <v>11</v>
      </c>
      <c r="E20" s="99"/>
      <c r="F20" s="99"/>
      <c r="G20" s="99"/>
      <c r="H20" s="99"/>
      <c r="I20" s="99"/>
      <c r="J20" s="99"/>
      <c r="K20" s="99"/>
      <c r="L20" s="99"/>
      <c r="M20" s="100"/>
      <c r="N20" s="22" t="str">
        <f>IF(AND($H$4&lt;&gt;"（選択してください）",$H$4&lt;&gt;""),HLOOKUP($H$4,$R$13:$R$44,8,FALSE),"")</f>
        <v/>
      </c>
      <c r="O20" s="28"/>
      <c r="R20" s="17" t="s">
        <v>4</v>
      </c>
      <c r="S20" s="32"/>
    </row>
    <row r="21" spans="2:19" s="17" customFormat="1" ht="21.75" customHeight="1" x14ac:dyDescent="0.15">
      <c r="B21" s="10"/>
      <c r="C21" s="84"/>
      <c r="D21" s="74" t="s">
        <v>12</v>
      </c>
      <c r="E21" s="75"/>
      <c r="F21" s="75"/>
      <c r="G21" s="75"/>
      <c r="H21" s="75"/>
      <c r="I21" s="75"/>
      <c r="J21" s="75"/>
      <c r="K21" s="75"/>
      <c r="L21" s="75"/>
      <c r="M21" s="76"/>
      <c r="N21" s="23" t="str">
        <f>IF(AND($H$4&lt;&gt;"（選択してください）",$H$4&lt;&gt;""),HLOOKUP($H$4,$R$13:$R$44,9,FALSE),"")</f>
        <v/>
      </c>
      <c r="O21" s="29"/>
      <c r="R21" s="17" t="s">
        <v>4</v>
      </c>
      <c r="S21" s="32"/>
    </row>
    <row r="22" spans="2:19" s="17" customFormat="1" ht="21.75" customHeight="1" x14ac:dyDescent="0.15">
      <c r="B22" s="10"/>
      <c r="C22" s="84"/>
      <c r="D22" s="74" t="s">
        <v>13</v>
      </c>
      <c r="E22" s="75"/>
      <c r="F22" s="75"/>
      <c r="G22" s="75"/>
      <c r="H22" s="75"/>
      <c r="I22" s="75"/>
      <c r="J22" s="75"/>
      <c r="K22" s="75"/>
      <c r="L22" s="75"/>
      <c r="M22" s="76"/>
      <c r="N22" s="23" t="str">
        <f>IF(AND($H$4&lt;&gt;"（選択してください）",$H$4&lt;&gt;""),HLOOKUP($H$4,$R$13:$R$44,10,FALSE),"")</f>
        <v/>
      </c>
      <c r="O22" s="29"/>
      <c r="R22" s="17" t="s">
        <v>4</v>
      </c>
      <c r="S22" s="13"/>
    </row>
    <row r="23" spans="2:19" s="17" customFormat="1" ht="21.75" customHeight="1" x14ac:dyDescent="0.15">
      <c r="B23" s="10"/>
      <c r="C23" s="85"/>
      <c r="D23" s="74" t="s">
        <v>14</v>
      </c>
      <c r="E23" s="75"/>
      <c r="F23" s="75"/>
      <c r="G23" s="75"/>
      <c r="H23" s="75"/>
      <c r="I23" s="75"/>
      <c r="J23" s="75"/>
      <c r="K23" s="75"/>
      <c r="L23" s="75"/>
      <c r="M23" s="76"/>
      <c r="N23" s="23" t="str">
        <f>IF(AND($H$4&lt;&gt;"（選択してください）",$H$4&lt;&gt;""),HLOOKUP($H$4,$R$13:$R$44,11,FALSE),"")</f>
        <v/>
      </c>
      <c r="O23" s="27"/>
      <c r="R23" s="17" t="s">
        <v>4</v>
      </c>
    </row>
    <row r="24" spans="2:19" s="14" customFormat="1" ht="21.75" customHeight="1" x14ac:dyDescent="0.15">
      <c r="C24" s="83" t="s">
        <v>15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0"/>
    </row>
    <row r="25" spans="2:19" s="17" customFormat="1" ht="21.75" customHeight="1" x14ac:dyDescent="0.15">
      <c r="B25" s="10"/>
      <c r="C25" s="84"/>
      <c r="D25" s="86" t="s">
        <v>25</v>
      </c>
      <c r="E25" s="87"/>
      <c r="F25" s="87"/>
      <c r="G25" s="87"/>
      <c r="H25" s="87"/>
      <c r="I25" s="87"/>
      <c r="J25" s="87"/>
      <c r="K25" s="87"/>
      <c r="L25" s="87"/>
      <c r="M25" s="88"/>
      <c r="N25" s="24" t="str">
        <f>IF(AND($H$4&lt;&gt;"（選択してください）",$H$4&lt;&gt;""),HLOOKUP($H$4,$R$13:$R$44,13,FALSE),"")</f>
        <v/>
      </c>
      <c r="O25" s="25"/>
      <c r="R25" s="17" t="s">
        <v>3</v>
      </c>
    </row>
    <row r="26" spans="2:19" s="17" customFormat="1" ht="21.75" customHeight="1" x14ac:dyDescent="0.15">
      <c r="B26" s="10"/>
      <c r="C26" s="84"/>
      <c r="D26" s="89" t="s">
        <v>26</v>
      </c>
      <c r="E26" s="90"/>
      <c r="F26" s="90"/>
      <c r="G26" s="90"/>
      <c r="H26" s="90"/>
      <c r="I26" s="90"/>
      <c r="J26" s="90"/>
      <c r="K26" s="90"/>
      <c r="L26" s="90"/>
      <c r="M26" s="91"/>
      <c r="N26" s="18" t="str">
        <f>IF(AND($H$4&lt;&gt;"（選択してください）",$H$4&lt;&gt;""),HLOOKUP($H$4,$R$13:$R$44,14,FALSE),"")</f>
        <v/>
      </c>
      <c r="O26" s="26"/>
      <c r="R26" s="17" t="s">
        <v>3</v>
      </c>
    </row>
    <row r="27" spans="2:19" s="17" customFormat="1" ht="21.75" customHeight="1" x14ac:dyDescent="0.15">
      <c r="B27" s="10"/>
      <c r="C27" s="84"/>
      <c r="D27" s="89" t="s">
        <v>27</v>
      </c>
      <c r="E27" s="90"/>
      <c r="F27" s="90"/>
      <c r="G27" s="90"/>
      <c r="H27" s="90"/>
      <c r="I27" s="90"/>
      <c r="J27" s="90"/>
      <c r="K27" s="90"/>
      <c r="L27" s="90"/>
      <c r="M27" s="91"/>
      <c r="N27" s="23" t="str">
        <f>IF(AND($H$4&lt;&gt;"（選択してください）",$H$4&lt;&gt;""),HLOOKUP($H$4,$R$13:$R$44,15,FALSE),"")</f>
        <v/>
      </c>
      <c r="O27" s="29"/>
      <c r="R27" s="17" t="s">
        <v>3</v>
      </c>
    </row>
    <row r="28" spans="2:19" s="17" customFormat="1" ht="21.75" customHeight="1" x14ac:dyDescent="0.15">
      <c r="B28" s="10"/>
      <c r="C28" s="84"/>
      <c r="D28" s="92" t="s">
        <v>28</v>
      </c>
      <c r="E28" s="93"/>
      <c r="F28" s="93"/>
      <c r="G28" s="93"/>
      <c r="H28" s="93"/>
      <c r="I28" s="93"/>
      <c r="J28" s="93"/>
      <c r="K28" s="93"/>
      <c r="L28" s="93"/>
      <c r="M28" s="94"/>
      <c r="N28" s="23" t="str">
        <f>IF(AND($H$4&lt;&gt;"（選択してください）",$H$4&lt;&gt;""),HLOOKUP($H$4,$R$13:$R$44,16,FALSE),"")</f>
        <v/>
      </c>
      <c r="O28" s="29"/>
      <c r="R28" s="17" t="s">
        <v>3</v>
      </c>
    </row>
    <row r="29" spans="2:19" s="17" customFormat="1" ht="21.75" customHeight="1" x14ac:dyDescent="0.15">
      <c r="B29" s="10"/>
      <c r="C29" s="84"/>
      <c r="D29" s="92" t="s">
        <v>29</v>
      </c>
      <c r="E29" s="93"/>
      <c r="F29" s="93"/>
      <c r="G29" s="93"/>
      <c r="H29" s="93"/>
      <c r="I29" s="93"/>
      <c r="J29" s="93"/>
      <c r="K29" s="93"/>
      <c r="L29" s="93"/>
      <c r="M29" s="94"/>
      <c r="N29" s="23" t="str">
        <f>IF(AND($H$4&lt;&gt;"（選択してください）",$H$4&lt;&gt;""),HLOOKUP($H$4,$R$13:$R$44,17,FALSE),"")</f>
        <v/>
      </c>
      <c r="O29" s="29"/>
      <c r="R29" s="17" t="s">
        <v>3</v>
      </c>
    </row>
    <row r="30" spans="2:19" s="17" customFormat="1" ht="21.75" customHeight="1" x14ac:dyDescent="0.15">
      <c r="B30" s="10"/>
      <c r="C30" s="84"/>
      <c r="D30" s="95" t="s">
        <v>30</v>
      </c>
      <c r="E30" s="96"/>
      <c r="F30" s="96"/>
      <c r="G30" s="96"/>
      <c r="H30" s="96"/>
      <c r="I30" s="96"/>
      <c r="J30" s="96"/>
      <c r="K30" s="96"/>
      <c r="L30" s="96"/>
      <c r="M30" s="97"/>
      <c r="N30" s="19" t="str">
        <f>IF(AND($H$4&lt;&gt;"（選択してください）",$H$4&lt;&gt;""),HLOOKUP($H$4,$R$13:$R$44,18,FALSE),"")</f>
        <v/>
      </c>
      <c r="O30" s="27"/>
      <c r="R30" s="17" t="s">
        <v>3</v>
      </c>
    </row>
    <row r="31" spans="2:19" s="17" customFormat="1" ht="21.75" customHeight="1" x14ac:dyDescent="0.15">
      <c r="B31" s="10"/>
      <c r="C31" s="84"/>
      <c r="D31" s="71" t="s">
        <v>31</v>
      </c>
      <c r="E31" s="72"/>
      <c r="F31" s="72"/>
      <c r="G31" s="72"/>
      <c r="H31" s="72"/>
      <c r="I31" s="72"/>
      <c r="J31" s="72"/>
      <c r="K31" s="72"/>
      <c r="L31" s="72"/>
      <c r="M31" s="73"/>
      <c r="N31" s="16" t="str">
        <f>IF(AND($H$4&lt;&gt;"（選択してください）",$H$4&lt;&gt;""),HLOOKUP($H$4,$R$13:$R$44,19,FALSE),"")</f>
        <v/>
      </c>
      <c r="O31" s="30"/>
      <c r="R31" s="17" t="s">
        <v>3</v>
      </c>
    </row>
    <row r="32" spans="2:19" s="17" customFormat="1" ht="21.75" customHeight="1" x14ac:dyDescent="0.15">
      <c r="B32" s="10"/>
      <c r="C32" s="84"/>
      <c r="D32" s="74" t="s">
        <v>32</v>
      </c>
      <c r="E32" s="75"/>
      <c r="F32" s="75"/>
      <c r="G32" s="75"/>
      <c r="H32" s="75"/>
      <c r="I32" s="75"/>
      <c r="J32" s="75"/>
      <c r="K32" s="75"/>
      <c r="L32" s="75"/>
      <c r="M32" s="76"/>
      <c r="N32" s="18" t="str">
        <f>IF(AND($H$4&lt;&gt;"（選択してください）",$H$4&lt;&gt;""),HLOOKUP($H$4,$R$13:$R$44,20,FALSE),"")</f>
        <v/>
      </c>
      <c r="O32" s="26"/>
      <c r="R32" s="17" t="s">
        <v>3</v>
      </c>
    </row>
    <row r="33" spans="2:18" s="17" customFormat="1" ht="21.75" customHeight="1" x14ac:dyDescent="0.15">
      <c r="B33" s="10"/>
      <c r="C33" s="84"/>
      <c r="D33" s="74" t="s">
        <v>33</v>
      </c>
      <c r="E33" s="75"/>
      <c r="F33" s="75"/>
      <c r="G33" s="75"/>
      <c r="H33" s="75"/>
      <c r="I33" s="75"/>
      <c r="J33" s="75"/>
      <c r="K33" s="75"/>
      <c r="L33" s="75"/>
      <c r="M33" s="76"/>
      <c r="N33" s="18" t="str">
        <f>IF(AND($H$4&lt;&gt;"（選択してください）",$H$4&lt;&gt;""),HLOOKUP($H$4,$R$13:$R$44,21,FALSE),"")</f>
        <v/>
      </c>
      <c r="O33" s="26"/>
      <c r="R33" s="17" t="s">
        <v>3</v>
      </c>
    </row>
    <row r="34" spans="2:18" s="17" customFormat="1" ht="21.75" customHeight="1" x14ac:dyDescent="0.15">
      <c r="B34" s="10"/>
      <c r="C34" s="84"/>
      <c r="D34" s="74" t="s">
        <v>34</v>
      </c>
      <c r="E34" s="75"/>
      <c r="F34" s="75"/>
      <c r="G34" s="75"/>
      <c r="H34" s="75"/>
      <c r="I34" s="75"/>
      <c r="J34" s="75"/>
      <c r="K34" s="75"/>
      <c r="L34" s="75"/>
      <c r="M34" s="76"/>
      <c r="N34" s="18" t="str">
        <f>IF(AND($H$4&lt;&gt;"（選択してください）",$H$4&lt;&gt;""),HLOOKUP($H$4,$R$13:$R$44,22,FALSE),"")</f>
        <v/>
      </c>
      <c r="O34" s="26"/>
      <c r="R34" s="17" t="s">
        <v>3</v>
      </c>
    </row>
    <row r="35" spans="2:18" s="17" customFormat="1" ht="21.75" customHeight="1" x14ac:dyDescent="0.15">
      <c r="B35" s="10"/>
      <c r="C35" s="84"/>
      <c r="D35" s="77" t="s">
        <v>35</v>
      </c>
      <c r="E35" s="78"/>
      <c r="F35" s="78"/>
      <c r="G35" s="78"/>
      <c r="H35" s="78"/>
      <c r="I35" s="78"/>
      <c r="J35" s="78"/>
      <c r="K35" s="78"/>
      <c r="L35" s="78"/>
      <c r="M35" s="79"/>
      <c r="N35" s="23" t="str">
        <f>IF(AND($H$4&lt;&gt;"（選択してください）",$H$4&lt;&gt;""),HLOOKUP($H$4,$R$13:$R$44,23,FALSE),"")</f>
        <v/>
      </c>
      <c r="O35" s="29"/>
      <c r="R35" s="17" t="s">
        <v>3</v>
      </c>
    </row>
    <row r="36" spans="2:18" s="17" customFormat="1" ht="21.75" customHeight="1" x14ac:dyDescent="0.15">
      <c r="B36" s="10"/>
      <c r="C36" s="84"/>
      <c r="D36" s="71" t="s">
        <v>16</v>
      </c>
      <c r="E36" s="72"/>
      <c r="F36" s="72"/>
      <c r="G36" s="72"/>
      <c r="H36" s="72"/>
      <c r="I36" s="72"/>
      <c r="J36" s="72"/>
      <c r="K36" s="72"/>
      <c r="L36" s="72"/>
      <c r="M36" s="73"/>
      <c r="N36" s="16" t="str">
        <f>IF(AND($H$4&lt;&gt;"（選択してください）",$H$4&lt;&gt;""),HLOOKUP($H$4,$R$13:$R$44,24,FALSE),"")</f>
        <v/>
      </c>
      <c r="O36" s="30"/>
      <c r="R36" s="17" t="s">
        <v>3</v>
      </c>
    </row>
    <row r="37" spans="2:18" s="17" customFormat="1" ht="21.75" customHeight="1" x14ac:dyDescent="0.15">
      <c r="B37" s="10"/>
      <c r="C37" s="84"/>
      <c r="D37" s="74" t="s">
        <v>17</v>
      </c>
      <c r="E37" s="75"/>
      <c r="F37" s="75"/>
      <c r="G37" s="75"/>
      <c r="H37" s="75"/>
      <c r="I37" s="75"/>
      <c r="J37" s="75"/>
      <c r="K37" s="75"/>
      <c r="L37" s="75"/>
      <c r="M37" s="76"/>
      <c r="N37" s="18" t="str">
        <f>IF(AND($H$4&lt;&gt;"（選択してください）",$H$4&lt;&gt;""),HLOOKUP($H$4,$R$13:$R$44,25,FALSE),"")</f>
        <v/>
      </c>
      <c r="O37" s="26"/>
      <c r="R37" s="17" t="s">
        <v>4</v>
      </c>
    </row>
    <row r="38" spans="2:18" s="17" customFormat="1" ht="21.75" customHeight="1" x14ac:dyDescent="0.15">
      <c r="B38" s="10"/>
      <c r="C38" s="84"/>
      <c r="D38" s="77" t="s">
        <v>18</v>
      </c>
      <c r="E38" s="78"/>
      <c r="F38" s="78"/>
      <c r="G38" s="78"/>
      <c r="H38" s="78"/>
      <c r="I38" s="78"/>
      <c r="J38" s="78"/>
      <c r="K38" s="78"/>
      <c r="L38" s="78"/>
      <c r="M38" s="79"/>
      <c r="N38" s="23" t="str">
        <f>IF(AND($H$4&lt;&gt;"（選択してください）",$H$4&lt;&gt;""),HLOOKUP($H$4,$R$13:$R$44,26,FALSE),"")</f>
        <v/>
      </c>
      <c r="O38" s="29"/>
      <c r="R38" s="17" t="s">
        <v>3</v>
      </c>
    </row>
    <row r="39" spans="2:18" s="17" customFormat="1" ht="21.75" customHeight="1" x14ac:dyDescent="0.15">
      <c r="B39" s="10"/>
      <c r="C39" s="84"/>
      <c r="D39" s="68" t="s">
        <v>36</v>
      </c>
      <c r="E39" s="69"/>
      <c r="F39" s="69"/>
      <c r="G39" s="69"/>
      <c r="H39" s="69"/>
      <c r="I39" s="69"/>
      <c r="J39" s="69"/>
      <c r="K39" s="69"/>
      <c r="L39" s="69"/>
      <c r="M39" s="70"/>
      <c r="N39" s="20" t="str">
        <f>IF(AND($H$4&lt;&gt;"（選択してください）",$H$4&lt;&gt;""),HLOOKUP($H$4,$R$13:$R$44,27,FALSE),"")</f>
        <v/>
      </c>
      <c r="O39" s="31"/>
      <c r="R39" s="17" t="s">
        <v>3</v>
      </c>
    </row>
    <row r="40" spans="2:18" s="17" customFormat="1" ht="21.75" customHeight="1" x14ac:dyDescent="0.15">
      <c r="B40" s="10"/>
      <c r="C40" s="84"/>
      <c r="D40" s="71" t="s">
        <v>19</v>
      </c>
      <c r="E40" s="72"/>
      <c r="F40" s="72"/>
      <c r="G40" s="72"/>
      <c r="H40" s="72"/>
      <c r="I40" s="72"/>
      <c r="J40" s="72"/>
      <c r="K40" s="72"/>
      <c r="L40" s="72"/>
      <c r="M40" s="73"/>
      <c r="N40" s="16" t="str">
        <f>IF(AND($H$4&lt;&gt;"（選択してください）",$H$4&lt;&gt;""),HLOOKUP($H$4,$R$13:$R$44,28,FALSE),"")</f>
        <v/>
      </c>
      <c r="O40" s="30"/>
      <c r="R40" s="17" t="s">
        <v>4</v>
      </c>
    </row>
    <row r="41" spans="2:18" s="17" customFormat="1" ht="21.75" customHeight="1" x14ac:dyDescent="0.15">
      <c r="B41" s="10"/>
      <c r="C41" s="84"/>
      <c r="D41" s="74" t="s">
        <v>20</v>
      </c>
      <c r="E41" s="75"/>
      <c r="F41" s="75"/>
      <c r="G41" s="75"/>
      <c r="H41" s="75"/>
      <c r="I41" s="75"/>
      <c r="J41" s="75"/>
      <c r="K41" s="75"/>
      <c r="L41" s="75"/>
      <c r="M41" s="76"/>
      <c r="N41" s="18" t="str">
        <f>IF(AND($H$4&lt;&gt;"（選択してください）",$H$4&lt;&gt;""),HLOOKUP($H$4,$R$13:$R$44,29,FALSE),"")</f>
        <v/>
      </c>
      <c r="O41" s="26"/>
      <c r="R41" s="17" t="s">
        <v>4</v>
      </c>
    </row>
    <row r="42" spans="2:18" s="17" customFormat="1" ht="21.75" customHeight="1" x14ac:dyDescent="0.15">
      <c r="B42" s="10"/>
      <c r="C42" s="84"/>
      <c r="D42" s="77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23" t="str">
        <f>IF(AND($H$4&lt;&gt;"（選択してください）",$H$4&lt;&gt;""),HLOOKUP($H$4,$R$13:$R$44,30,FALSE),"")</f>
        <v/>
      </c>
      <c r="O42" s="29"/>
      <c r="R42" s="17" t="s">
        <v>4</v>
      </c>
    </row>
    <row r="43" spans="2:18" s="17" customFormat="1" ht="21.75" customHeight="1" x14ac:dyDescent="0.15">
      <c r="B43" s="10"/>
      <c r="C43" s="84"/>
      <c r="D43" s="71" t="s">
        <v>37</v>
      </c>
      <c r="E43" s="72"/>
      <c r="F43" s="72"/>
      <c r="G43" s="72"/>
      <c r="H43" s="72"/>
      <c r="I43" s="72"/>
      <c r="J43" s="72"/>
      <c r="K43" s="72"/>
      <c r="L43" s="72"/>
      <c r="M43" s="73"/>
      <c r="N43" s="16" t="str">
        <f>IF(AND($H$4&lt;&gt;"（選択してください）",$H$4&lt;&gt;""),HLOOKUP($H$4,$R$13:$R$44,31,FALSE),"")</f>
        <v/>
      </c>
      <c r="O43" s="30"/>
      <c r="R43" s="17" t="s">
        <v>4</v>
      </c>
    </row>
    <row r="44" spans="2:18" s="17" customFormat="1" ht="21.75" customHeight="1" x14ac:dyDescent="0.15">
      <c r="B44" s="10"/>
      <c r="C44" s="85"/>
      <c r="D44" s="80" t="s">
        <v>63</v>
      </c>
      <c r="E44" s="81"/>
      <c r="F44" s="81"/>
      <c r="G44" s="81"/>
      <c r="H44" s="81"/>
      <c r="I44" s="81"/>
      <c r="J44" s="81"/>
      <c r="K44" s="81"/>
      <c r="L44" s="81"/>
      <c r="M44" s="82"/>
      <c r="N44" s="41" t="str">
        <f>IF(AND($H$4&lt;&gt;"（選択してください）",$H$4&lt;&gt;""),HLOOKUP($H$4,$R$13:$R$44,32,FALSE),"")</f>
        <v/>
      </c>
      <c r="O44" s="42"/>
      <c r="R44" s="17" t="s">
        <v>4</v>
      </c>
    </row>
    <row r="45" spans="2:18" ht="21" customHeight="1" x14ac:dyDescent="0.15"/>
    <row r="46" spans="2:18" ht="15" customHeight="1" x14ac:dyDescent="0.15">
      <c r="B46" s="39" t="s">
        <v>57</v>
      </c>
      <c r="C46" s="1"/>
    </row>
    <row r="47" spans="2:18" ht="15" customHeight="1" x14ac:dyDescent="0.15">
      <c r="B47" s="39"/>
      <c r="C47" s="1" t="s">
        <v>66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</row>
    <row r="48" spans="2:18" ht="21" customHeight="1" x14ac:dyDescent="0.15">
      <c r="C48" s="59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1"/>
    </row>
    <row r="49" spans="3:15" ht="21" customHeight="1" x14ac:dyDescent="0.15">
      <c r="C49" s="62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4"/>
    </row>
    <row r="50" spans="3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3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3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3:15" ht="21" customHeight="1" x14ac:dyDescent="0.15"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</row>
    <row r="54" spans="3:15" ht="21" customHeight="1" x14ac:dyDescent="0.15"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3:15" ht="21" customHeight="1" x14ac:dyDescent="0.15"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</row>
    <row r="56" spans="3:15" ht="21" customHeight="1" x14ac:dyDescent="0.15"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3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9" spans="3:15" ht="15" customHeight="1" x14ac:dyDescent="0.15">
      <c r="N59" s="21"/>
      <c r="O59" s="21" t="s">
        <v>44</v>
      </c>
    </row>
  </sheetData>
  <sheetProtection selectLockedCells="1"/>
  <dataConsolidate/>
  <mergeCells count="43">
    <mergeCell ref="D39:M39"/>
    <mergeCell ref="D40:M40"/>
    <mergeCell ref="D41:M41"/>
    <mergeCell ref="D42:M42"/>
    <mergeCell ref="D44:M44"/>
    <mergeCell ref="D43:M43"/>
    <mergeCell ref="D38:M38"/>
    <mergeCell ref="C24:O24"/>
    <mergeCell ref="C25:C44"/>
    <mergeCell ref="D25:M25"/>
    <mergeCell ref="D26:M26"/>
    <mergeCell ref="D27:M27"/>
    <mergeCell ref="D28:M28"/>
    <mergeCell ref="D29:M29"/>
    <mergeCell ref="D30:M30"/>
    <mergeCell ref="D31:M31"/>
    <mergeCell ref="D32:M32"/>
    <mergeCell ref="D33:M33"/>
    <mergeCell ref="D34:M34"/>
    <mergeCell ref="D35:M35"/>
    <mergeCell ref="D36:M36"/>
    <mergeCell ref="D37:M37"/>
    <mergeCell ref="C20:C23"/>
    <mergeCell ref="D20:M20"/>
    <mergeCell ref="D21:M21"/>
    <mergeCell ref="D22:M22"/>
    <mergeCell ref="D23:M23"/>
    <mergeCell ref="C48:O57"/>
    <mergeCell ref="C12:M13"/>
    <mergeCell ref="N12:N13"/>
    <mergeCell ref="O12:O13"/>
    <mergeCell ref="B2:O2"/>
    <mergeCell ref="C4:G4"/>
    <mergeCell ref="H4:O4"/>
    <mergeCell ref="C6:O7"/>
    <mergeCell ref="C14:O14"/>
    <mergeCell ref="C15:C18"/>
    <mergeCell ref="D15:M15"/>
    <mergeCell ref="O15:O18"/>
    <mergeCell ref="D16:M16"/>
    <mergeCell ref="D17:M17"/>
    <mergeCell ref="D18:M18"/>
    <mergeCell ref="C19:O19"/>
  </mergeCells>
  <phoneticPr fontId="2"/>
  <conditionalFormatting sqref="P5">
    <cfRule type="cellIs" dxfId="257" priority="94" stopIfTrue="1" operator="equal">
      <formula>"完了"</formula>
    </cfRule>
    <cfRule type="cellIs" dxfId="256" priority="95" stopIfTrue="1" operator="equal">
      <formula>"未完了"</formula>
    </cfRule>
    <cfRule type="cellIs" dxfId="255" priority="96" stopIfTrue="1" operator="equal">
      <formula>"テスト対象外"</formula>
    </cfRule>
  </conditionalFormatting>
  <conditionalFormatting sqref="H4">
    <cfRule type="cellIs" dxfId="254" priority="97" stopIfTrue="1" operator="equal">
      <formula>"テスト 不要"</formula>
    </cfRule>
  </conditionalFormatting>
  <conditionalFormatting sqref="C20">
    <cfRule type="expression" dxfId="253" priority="93" stopIfTrue="1">
      <formula>$N$20="不要"</formula>
    </cfRule>
  </conditionalFormatting>
  <conditionalFormatting sqref="N23">
    <cfRule type="expression" dxfId="252" priority="92" stopIfTrue="1">
      <formula>$N$23="不要"</formula>
    </cfRule>
  </conditionalFormatting>
  <conditionalFormatting sqref="C25:M25">
    <cfRule type="expression" dxfId="251" priority="91" stopIfTrue="1">
      <formula>$N$25="不要"</formula>
    </cfRule>
  </conditionalFormatting>
  <conditionalFormatting sqref="D26:M26">
    <cfRule type="expression" dxfId="250" priority="90" stopIfTrue="1">
      <formula>$N$26="不要"</formula>
    </cfRule>
  </conditionalFormatting>
  <conditionalFormatting sqref="N28">
    <cfRule type="expression" dxfId="249" priority="89" stopIfTrue="1">
      <formula>$N$28="不要"</formula>
    </cfRule>
  </conditionalFormatting>
  <conditionalFormatting sqref="N15:N18 N23 N38 N28:N30 N36 N40:N42">
    <cfRule type="cellIs" dxfId="248" priority="88" stopIfTrue="1" operator="equal">
      <formula>"任意"</formula>
    </cfRule>
  </conditionalFormatting>
  <conditionalFormatting sqref="D20:M20 C15:N15">
    <cfRule type="expression" dxfId="247" priority="87" stopIfTrue="1">
      <formula>$N15="不要"</formula>
    </cfRule>
  </conditionalFormatting>
  <conditionalFormatting sqref="D27:M27">
    <cfRule type="expression" dxfId="246" priority="86" stopIfTrue="1">
      <formula>$N$26="不要"</formula>
    </cfRule>
  </conditionalFormatting>
  <conditionalFormatting sqref="D28:M28">
    <cfRule type="expression" dxfId="245" priority="85" stopIfTrue="1">
      <formula>$N$26="不要"</formula>
    </cfRule>
  </conditionalFormatting>
  <conditionalFormatting sqref="N15 D16:N16">
    <cfRule type="expression" dxfId="244" priority="84" stopIfTrue="1">
      <formula>$N$16="不要"</formula>
    </cfRule>
  </conditionalFormatting>
  <conditionalFormatting sqref="D21:M21">
    <cfRule type="expression" dxfId="243" priority="83" stopIfTrue="1">
      <formula>$N21="不要"</formula>
    </cfRule>
  </conditionalFormatting>
  <conditionalFormatting sqref="N37">
    <cfRule type="cellIs" dxfId="242" priority="80" stopIfTrue="1" operator="equal">
      <formula>"任意"</formula>
    </cfRule>
  </conditionalFormatting>
  <conditionalFormatting sqref="D22:M22">
    <cfRule type="expression" dxfId="241" priority="82" stopIfTrue="1">
      <formula>$N22="不要"</formula>
    </cfRule>
  </conditionalFormatting>
  <conditionalFormatting sqref="D23:M23">
    <cfRule type="expression" dxfId="240" priority="81" stopIfTrue="1">
      <formula>$N23="不要"</formula>
    </cfRule>
  </conditionalFormatting>
  <conditionalFormatting sqref="N20:N22">
    <cfRule type="expression" dxfId="239" priority="79" stopIfTrue="1">
      <formula>$N$23="不要"</formula>
    </cfRule>
  </conditionalFormatting>
  <conditionalFormatting sqref="N20:N22">
    <cfRule type="cellIs" dxfId="238" priority="78" stopIfTrue="1" operator="equal">
      <formula>"任意"</formula>
    </cfRule>
  </conditionalFormatting>
  <conditionalFormatting sqref="N25 D36:O36">
    <cfRule type="expression" dxfId="237" priority="77" stopIfTrue="1">
      <formula>$N$36="不要"</formula>
    </cfRule>
  </conditionalFormatting>
  <conditionalFormatting sqref="N27 D38:O38">
    <cfRule type="expression" dxfId="236" priority="76" stopIfTrue="1">
      <formula>$N$38="不要"</formula>
    </cfRule>
  </conditionalFormatting>
  <conditionalFormatting sqref="N27 N25">
    <cfRule type="cellIs" dxfId="235" priority="75" stopIfTrue="1" operator="equal">
      <formula>"任意"</formula>
    </cfRule>
  </conditionalFormatting>
  <conditionalFormatting sqref="N26">
    <cfRule type="expression" dxfId="234" priority="74" stopIfTrue="1">
      <formula>$N$38="不要"</formula>
    </cfRule>
  </conditionalFormatting>
  <conditionalFormatting sqref="N26">
    <cfRule type="cellIs" dxfId="233" priority="73" stopIfTrue="1" operator="equal">
      <formula>"任意"</formula>
    </cfRule>
  </conditionalFormatting>
  <conditionalFormatting sqref="C14 D18:N18">
    <cfRule type="expression" dxfId="232" priority="72" stopIfTrue="1">
      <formula>$N$18="不要"</formula>
    </cfRule>
  </conditionalFormatting>
  <conditionalFormatting sqref="C19">
    <cfRule type="expression" dxfId="231" priority="71" stopIfTrue="1">
      <formula>$N$20="不要"</formula>
    </cfRule>
  </conditionalFormatting>
  <conditionalFormatting sqref="D17:N17">
    <cfRule type="expression" dxfId="230" priority="98" stopIfTrue="1">
      <formula>$N$17="不要"</formula>
    </cfRule>
  </conditionalFormatting>
  <conditionalFormatting sqref="D29:N29">
    <cfRule type="expression" dxfId="229" priority="99" stopIfTrue="1">
      <formula>$N$29="不要"</formula>
    </cfRule>
  </conditionalFormatting>
  <conditionalFormatting sqref="D30:N30">
    <cfRule type="expression" dxfId="228" priority="100" stopIfTrue="1">
      <formula>$N$30="不要"</formula>
    </cfRule>
  </conditionalFormatting>
  <conditionalFormatting sqref="D40:N40">
    <cfRule type="expression" dxfId="227" priority="101" stopIfTrue="1">
      <formula>$N$40="不要"</formula>
    </cfRule>
  </conditionalFormatting>
  <conditionalFormatting sqref="D41:N41 D37:O37">
    <cfRule type="expression" dxfId="226" priority="102" stopIfTrue="1">
      <formula>$N$41="不要"</formula>
    </cfRule>
  </conditionalFormatting>
  <conditionalFormatting sqref="D42:N42">
    <cfRule type="expression" dxfId="225" priority="103" stopIfTrue="1">
      <formula>$N$42="不要"</formula>
    </cfRule>
  </conditionalFormatting>
  <conditionalFormatting sqref="N35 N31">
    <cfRule type="cellIs" dxfId="224" priority="70" stopIfTrue="1" operator="equal">
      <formula>"任意"</formula>
    </cfRule>
  </conditionalFormatting>
  <conditionalFormatting sqref="D31:N31">
    <cfRule type="expression" dxfId="223" priority="69" stopIfTrue="1">
      <formula>$N$36="不要"</formula>
    </cfRule>
  </conditionalFormatting>
  <conditionalFormatting sqref="D35:N35">
    <cfRule type="expression" dxfId="222" priority="68" stopIfTrue="1">
      <formula>$N$38="不要"</formula>
    </cfRule>
  </conditionalFormatting>
  <conditionalFormatting sqref="N32">
    <cfRule type="cellIs" dxfId="221" priority="67" stopIfTrue="1" operator="equal">
      <formula>"任意"</formula>
    </cfRule>
  </conditionalFormatting>
  <conditionalFormatting sqref="D32:N32">
    <cfRule type="expression" dxfId="220" priority="66" stopIfTrue="1">
      <formula>$N$36="不要"</formula>
    </cfRule>
  </conditionalFormatting>
  <conditionalFormatting sqref="N33">
    <cfRule type="cellIs" dxfId="219" priority="65" stopIfTrue="1" operator="equal">
      <formula>"任意"</formula>
    </cfRule>
  </conditionalFormatting>
  <conditionalFormatting sqref="D33:N33">
    <cfRule type="expression" dxfId="218" priority="64" stopIfTrue="1">
      <formula>$N$36="不要"</formula>
    </cfRule>
  </conditionalFormatting>
  <conditionalFormatting sqref="N34">
    <cfRule type="cellIs" dxfId="217" priority="63" stopIfTrue="1" operator="equal">
      <formula>"任意"</formula>
    </cfRule>
  </conditionalFormatting>
  <conditionalFormatting sqref="D34:N34">
    <cfRule type="expression" dxfId="216" priority="62" stopIfTrue="1">
      <formula>$N$36="不要"</formula>
    </cfRule>
  </conditionalFormatting>
  <conditionalFormatting sqref="D39:M39">
    <cfRule type="expression" dxfId="215" priority="61" stopIfTrue="1">
      <formula>$N39="不要"</formula>
    </cfRule>
  </conditionalFormatting>
  <conditionalFormatting sqref="N39">
    <cfRule type="expression" dxfId="214" priority="58" stopIfTrue="1">
      <formula>$N$39="不要"</formula>
    </cfRule>
    <cfRule type="cellIs" dxfId="213" priority="60" stopIfTrue="1" operator="equal">
      <formula>"任意"</formula>
    </cfRule>
  </conditionalFormatting>
  <conditionalFormatting sqref="N39">
    <cfRule type="expression" dxfId="212" priority="59" stopIfTrue="1">
      <formula>$N$38="不要"</formula>
    </cfRule>
  </conditionalFormatting>
  <conditionalFormatting sqref="O23">
    <cfRule type="expression" dxfId="211" priority="50" stopIfTrue="1">
      <formula>$N$23="不要"</formula>
    </cfRule>
  </conditionalFormatting>
  <conditionalFormatting sqref="O28">
    <cfRule type="expression" dxfId="210" priority="49" stopIfTrue="1">
      <formula>$N$28="不要"</formula>
    </cfRule>
  </conditionalFormatting>
  <conditionalFormatting sqref="O15 O23 O38 O28:O30 O36 O40:O42">
    <cfRule type="cellIs" dxfId="209" priority="48" stopIfTrue="1" operator="equal">
      <formula>"任意"</formula>
    </cfRule>
  </conditionalFormatting>
  <conditionalFormatting sqref="O15">
    <cfRule type="expression" dxfId="208" priority="47" stopIfTrue="1">
      <formula>$N15="不要"</formula>
    </cfRule>
  </conditionalFormatting>
  <conditionalFormatting sqref="O15">
    <cfRule type="expression" dxfId="207" priority="46" stopIfTrue="1">
      <formula>$N$16="不要"</formula>
    </cfRule>
  </conditionalFormatting>
  <conditionalFormatting sqref="O37">
    <cfRule type="cellIs" dxfId="206" priority="45" stopIfTrue="1" operator="equal">
      <formula>"任意"</formula>
    </cfRule>
  </conditionalFormatting>
  <conditionalFormatting sqref="O20:O22">
    <cfRule type="expression" dxfId="205" priority="44" stopIfTrue="1">
      <formula>$N$23="不要"</formula>
    </cfRule>
  </conditionalFormatting>
  <conditionalFormatting sqref="O20:O22">
    <cfRule type="cellIs" dxfId="204" priority="43" stopIfTrue="1" operator="equal">
      <formula>"任意"</formula>
    </cfRule>
  </conditionalFormatting>
  <conditionalFormatting sqref="O25">
    <cfRule type="expression" dxfId="203" priority="42" stopIfTrue="1">
      <formula>$N$36="不要"</formula>
    </cfRule>
  </conditionalFormatting>
  <conditionalFormatting sqref="O27">
    <cfRule type="expression" dxfId="202" priority="41" stopIfTrue="1">
      <formula>$N$38="不要"</formula>
    </cfRule>
  </conditionalFormatting>
  <conditionalFormatting sqref="O27 O25">
    <cfRule type="cellIs" dxfId="201" priority="40" stopIfTrue="1" operator="equal">
      <formula>"任意"</formula>
    </cfRule>
  </conditionalFormatting>
  <conditionalFormatting sqref="O26">
    <cfRule type="expression" dxfId="200" priority="39" stopIfTrue="1">
      <formula>$N$38="不要"</formula>
    </cfRule>
  </conditionalFormatting>
  <conditionalFormatting sqref="O26">
    <cfRule type="cellIs" dxfId="199" priority="38" stopIfTrue="1" operator="equal">
      <formula>"任意"</formula>
    </cfRule>
  </conditionalFormatting>
  <conditionalFormatting sqref="O29">
    <cfRule type="expression" dxfId="198" priority="51" stopIfTrue="1">
      <formula>$N$29="不要"</formula>
    </cfRule>
  </conditionalFormatting>
  <conditionalFormatting sqref="O30">
    <cfRule type="expression" dxfId="197" priority="52" stopIfTrue="1">
      <formula>$N$30="不要"</formula>
    </cfRule>
  </conditionalFormatting>
  <conditionalFormatting sqref="O40">
    <cfRule type="expression" dxfId="196" priority="53" stopIfTrue="1">
      <formula>$N$40="不要"</formula>
    </cfRule>
  </conditionalFormatting>
  <conditionalFormatting sqref="O41">
    <cfRule type="expression" dxfId="195" priority="54" stopIfTrue="1">
      <formula>$N$41="不要"</formula>
    </cfRule>
  </conditionalFormatting>
  <conditionalFormatting sqref="O42">
    <cfRule type="expression" dxfId="194" priority="55" stopIfTrue="1">
      <formula>$N$42="不要"</formula>
    </cfRule>
  </conditionalFormatting>
  <conditionalFormatting sqref="O35 O31">
    <cfRule type="cellIs" dxfId="193" priority="37" stopIfTrue="1" operator="equal">
      <formula>"任意"</formula>
    </cfRule>
  </conditionalFormatting>
  <conditionalFormatting sqref="O31">
    <cfRule type="expression" dxfId="192" priority="36" stopIfTrue="1">
      <formula>$N$36="不要"</formula>
    </cfRule>
  </conditionalFormatting>
  <conditionalFormatting sqref="O35">
    <cfRule type="expression" dxfId="191" priority="35" stopIfTrue="1">
      <formula>$N$38="不要"</formula>
    </cfRule>
  </conditionalFormatting>
  <conditionalFormatting sqref="O32">
    <cfRule type="cellIs" dxfId="190" priority="34" stopIfTrue="1" operator="equal">
      <formula>"任意"</formula>
    </cfRule>
  </conditionalFormatting>
  <conditionalFormatting sqref="O32">
    <cfRule type="expression" dxfId="189" priority="33" stopIfTrue="1">
      <formula>$N$36="不要"</formula>
    </cfRule>
  </conditionalFormatting>
  <conditionalFormatting sqref="O33">
    <cfRule type="cellIs" dxfId="188" priority="32" stopIfTrue="1" operator="equal">
      <formula>"任意"</formula>
    </cfRule>
  </conditionalFormatting>
  <conditionalFormatting sqref="O33">
    <cfRule type="expression" dxfId="187" priority="31" stopIfTrue="1">
      <formula>$N$36="不要"</formula>
    </cfRule>
  </conditionalFormatting>
  <conditionalFormatting sqref="O34">
    <cfRule type="cellIs" dxfId="186" priority="30" stopIfTrue="1" operator="equal">
      <formula>"任意"</formula>
    </cfRule>
  </conditionalFormatting>
  <conditionalFormatting sqref="O34">
    <cfRule type="expression" dxfId="185" priority="29" stopIfTrue="1">
      <formula>$N$36="不要"</formula>
    </cfRule>
  </conditionalFormatting>
  <conditionalFormatting sqref="O39">
    <cfRule type="expression" dxfId="184" priority="26" stopIfTrue="1">
      <formula>$N$39="不要"</formula>
    </cfRule>
    <cfRule type="cellIs" dxfId="183" priority="28" stopIfTrue="1" operator="equal">
      <formula>"任意"</formula>
    </cfRule>
  </conditionalFormatting>
  <conditionalFormatting sqref="O39">
    <cfRule type="expression" dxfId="182" priority="27" stopIfTrue="1">
      <formula>$N$38="不要"</formula>
    </cfRule>
  </conditionalFormatting>
  <conditionalFormatting sqref="O44">
    <cfRule type="cellIs" dxfId="181" priority="9" stopIfTrue="1" operator="equal">
      <formula>"任意"</formula>
    </cfRule>
  </conditionalFormatting>
  <conditionalFormatting sqref="O44">
    <cfRule type="expression" dxfId="180" priority="10" stopIfTrue="1">
      <formula>$N$42="不要"</formula>
    </cfRule>
  </conditionalFormatting>
  <conditionalFormatting sqref="N43">
    <cfRule type="cellIs" dxfId="179" priority="7" stopIfTrue="1" operator="equal">
      <formula>"任意"</formula>
    </cfRule>
  </conditionalFormatting>
  <conditionalFormatting sqref="N43">
    <cfRule type="expression" dxfId="178" priority="8" stopIfTrue="1">
      <formula>$N$42="不要"</formula>
    </cfRule>
  </conditionalFormatting>
  <conditionalFormatting sqref="O43">
    <cfRule type="cellIs" dxfId="177" priority="5" stopIfTrue="1" operator="equal">
      <formula>"任意"</formula>
    </cfRule>
  </conditionalFormatting>
  <conditionalFormatting sqref="O43">
    <cfRule type="expression" dxfId="176" priority="6" stopIfTrue="1">
      <formula>$N$42="不要"</formula>
    </cfRule>
  </conditionalFormatting>
  <conditionalFormatting sqref="D44:M44">
    <cfRule type="expression" dxfId="175" priority="15" stopIfTrue="1">
      <formula>$N$42="不要"</formula>
    </cfRule>
  </conditionalFormatting>
  <conditionalFormatting sqref="D43:M43">
    <cfRule type="expression" dxfId="174" priority="14" stopIfTrue="1">
      <formula>$N$42="不要"</formula>
    </cfRule>
  </conditionalFormatting>
  <conditionalFormatting sqref="N44">
    <cfRule type="cellIs" dxfId="173" priority="11" stopIfTrue="1" operator="equal">
      <formula>"任意"</formula>
    </cfRule>
  </conditionalFormatting>
  <conditionalFormatting sqref="N44">
    <cfRule type="expression" dxfId="172" priority="12" stopIfTrue="1">
      <formula>$N$42="不要"</formula>
    </cfRule>
  </conditionalFormatting>
  <dataValidations count="3">
    <dataValidation type="list" allowBlank="1" showInputMessage="1" showErrorMessage="1" sqref="H4:O4">
      <formula1>"（選択してください）,決済照合非利用・発行者"</formula1>
    </dataValidation>
    <dataValidation type="list" allowBlank="1" showInputMessage="1" showErrorMessage="1" sqref="H65558 H131094 H196630 H262166 H327702 H393238 H458774 H524310 H589846 H655382 H720918 H786454 H851990 H917526 H983062">
      <formula1>"（選択してください）,機構加入者,発行者,受託会社,日銀ネット資金決済会社"</formula1>
    </dataValidation>
    <dataValidation type="list" allowBlank="1" showInputMessage="1" showErrorMessage="1" sqref="O15:O18">
      <formula1>INDIRECT($N15&amp;"2")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9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hidden="1" customWidth="1"/>
    <col min="20" max="20" width="4.875" style="2" hidden="1" customWidth="1"/>
    <col min="21" max="24" width="0" style="2" hidden="1" customWidth="1"/>
    <col min="25" max="16384" width="4.875" style="2"/>
  </cols>
  <sheetData>
    <row r="1" spans="2:20" ht="15" customHeight="1" x14ac:dyDescent="0.15">
      <c r="N1" s="21"/>
      <c r="O1" s="21" t="s">
        <v>58</v>
      </c>
    </row>
    <row r="2" spans="2:20" ht="15" customHeight="1" x14ac:dyDescent="0.15">
      <c r="B2" s="114" t="s">
        <v>22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15" t="s">
        <v>0</v>
      </c>
      <c r="D4" s="115"/>
      <c r="E4" s="115"/>
      <c r="F4" s="115"/>
      <c r="G4" s="115"/>
      <c r="H4" s="116" t="s">
        <v>53</v>
      </c>
      <c r="I4" s="117"/>
      <c r="J4" s="117"/>
      <c r="K4" s="117"/>
      <c r="L4" s="117"/>
      <c r="M4" s="117"/>
      <c r="N4" s="117"/>
      <c r="O4" s="118"/>
    </row>
    <row r="5" spans="2:20" s="4" customFormat="1" ht="15.75" customHeight="1" x14ac:dyDescent="0.15">
      <c r="B5" s="10"/>
      <c r="C5" s="11"/>
      <c r="D5" s="34"/>
      <c r="E5" s="34"/>
      <c r="F5" s="34"/>
      <c r="G5" s="34"/>
      <c r="H5" s="34"/>
      <c r="I5" s="34"/>
      <c r="J5" s="34"/>
      <c r="K5" s="34"/>
      <c r="L5" s="34"/>
      <c r="M5" s="34"/>
      <c r="N5" s="11"/>
      <c r="O5" s="11"/>
      <c r="P5" s="12"/>
      <c r="S5" s="13"/>
    </row>
    <row r="6" spans="2:20" s="4" customFormat="1" ht="15" customHeight="1" x14ac:dyDescent="0.15">
      <c r="B6" s="10"/>
      <c r="C6" s="119" t="s">
        <v>54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3"/>
      <c r="S6" s="13"/>
    </row>
    <row r="7" spans="2:20" s="4" customFormat="1" ht="15" customHeight="1" x14ac:dyDescent="0.15">
      <c r="B7" s="10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3"/>
      <c r="S7" s="13"/>
    </row>
    <row r="8" spans="2:20" s="4" customFormat="1" ht="15" customHeight="1" x14ac:dyDescent="0.15">
      <c r="B8" s="10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13"/>
      <c r="S8" s="13"/>
    </row>
    <row r="9" spans="2:20" s="4" customFormat="1" ht="15" customHeight="1" x14ac:dyDescent="0.15">
      <c r="B9" s="1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3"/>
      <c r="R9" s="1" t="s">
        <v>48</v>
      </c>
      <c r="S9" s="6" t="str">
        <f ca="1">RIGHT(CELL("filename",A1),LEN(CELL("filename",A1))-FIND("]",CELL("filename",A1)))</f>
        <v>05-CP_決済照合非利用・代理人</v>
      </c>
    </row>
    <row r="10" spans="2:20" s="4" customFormat="1" ht="15" customHeight="1" x14ac:dyDescent="0.15">
      <c r="B10" s="10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13"/>
      <c r="R10" s="1"/>
      <c r="S10" s="6"/>
    </row>
    <row r="11" spans="2:20" s="4" customFormat="1" ht="15" customHeight="1" x14ac:dyDescent="0.15">
      <c r="B11" s="39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107" t="s">
        <v>40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9"/>
      <c r="N12" s="113" t="s">
        <v>5</v>
      </c>
      <c r="O12" s="113" t="s">
        <v>38</v>
      </c>
      <c r="S12" s="14" t="s">
        <v>2</v>
      </c>
    </row>
    <row r="13" spans="2:20" s="14" customFormat="1" ht="16.5" customHeight="1" x14ac:dyDescent="0.15"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113"/>
      <c r="O13" s="113"/>
      <c r="R13" s="15" t="s">
        <v>52</v>
      </c>
      <c r="S13" s="13"/>
    </row>
    <row r="14" spans="2:20" s="17" customFormat="1" ht="21.75" customHeight="1" x14ac:dyDescent="0.15">
      <c r="B14" s="10"/>
      <c r="C14" s="83" t="s">
        <v>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S14" s="13"/>
    </row>
    <row r="15" spans="2:20" s="17" customFormat="1" ht="21.75" customHeight="1" x14ac:dyDescent="0.15">
      <c r="B15" s="10"/>
      <c r="C15" s="84"/>
      <c r="D15" s="86" t="s">
        <v>11</v>
      </c>
      <c r="E15" s="87"/>
      <c r="F15" s="87"/>
      <c r="G15" s="87"/>
      <c r="H15" s="87"/>
      <c r="I15" s="87"/>
      <c r="J15" s="87"/>
      <c r="K15" s="87"/>
      <c r="L15" s="87"/>
      <c r="M15" s="88"/>
      <c r="N15" s="24" t="str">
        <f>IF(AND($H$4&lt;&gt;"（選択してください）",$H$4&lt;&gt;""),HLOOKUP($H$4,$R$13:$R$44,3,FALSE),"")</f>
        <v/>
      </c>
      <c r="O15" s="101"/>
      <c r="R15" s="17" t="s">
        <v>4</v>
      </c>
      <c r="S15" s="13" t="s">
        <v>41</v>
      </c>
      <c r="T15" s="14"/>
    </row>
    <row r="16" spans="2:20" s="17" customFormat="1" ht="21.75" customHeight="1" x14ac:dyDescent="0.15">
      <c r="B16" s="10"/>
      <c r="C16" s="84"/>
      <c r="D16" s="74" t="s">
        <v>12</v>
      </c>
      <c r="E16" s="75"/>
      <c r="F16" s="75"/>
      <c r="G16" s="75"/>
      <c r="H16" s="75"/>
      <c r="I16" s="75"/>
      <c r="J16" s="75"/>
      <c r="K16" s="75"/>
      <c r="L16" s="75"/>
      <c r="M16" s="76"/>
      <c r="N16" s="18" t="str">
        <f>IF(AND($H$4&lt;&gt;"（選択してください）",$H$4&lt;&gt;""),HLOOKUP($H$4,$R$13:$R$44,4,FALSE),"")</f>
        <v/>
      </c>
      <c r="O16" s="102"/>
      <c r="R16" s="17" t="s">
        <v>4</v>
      </c>
      <c r="S16" s="13" t="s">
        <v>42</v>
      </c>
    </row>
    <row r="17" spans="2:19" s="17" customFormat="1" ht="21.75" customHeight="1" x14ac:dyDescent="0.15">
      <c r="B17" s="10"/>
      <c r="C17" s="84"/>
      <c r="D17" s="74" t="s">
        <v>23</v>
      </c>
      <c r="E17" s="75"/>
      <c r="F17" s="75"/>
      <c r="G17" s="75"/>
      <c r="H17" s="75"/>
      <c r="I17" s="75"/>
      <c r="J17" s="75"/>
      <c r="K17" s="75"/>
      <c r="L17" s="75"/>
      <c r="M17" s="76"/>
      <c r="N17" s="18" t="str">
        <f>IF(AND($H$4&lt;&gt;"（選択してください）",$H$4&lt;&gt;""),HLOOKUP($H$4,$R$13:$R$44,5,FALSE),"")</f>
        <v/>
      </c>
      <c r="O17" s="102"/>
      <c r="R17" s="17" t="s">
        <v>4</v>
      </c>
      <c r="S17" s="13" t="s">
        <v>43</v>
      </c>
    </row>
    <row r="18" spans="2:19" s="17" customFormat="1" ht="21.75" customHeight="1" x14ac:dyDescent="0.15">
      <c r="B18" s="10"/>
      <c r="C18" s="85"/>
      <c r="D18" s="104" t="s">
        <v>24</v>
      </c>
      <c r="E18" s="105"/>
      <c r="F18" s="105"/>
      <c r="G18" s="105"/>
      <c r="H18" s="105"/>
      <c r="I18" s="105"/>
      <c r="J18" s="105"/>
      <c r="K18" s="105"/>
      <c r="L18" s="105"/>
      <c r="M18" s="106"/>
      <c r="N18" s="19" t="str">
        <f>IF(AND($H$4&lt;&gt;"（選択してください）",$H$4&lt;&gt;""),HLOOKUP($H$4,$R$13:$R$44,6,FALSE),"")</f>
        <v/>
      </c>
      <c r="O18" s="103"/>
      <c r="R18" s="17" t="s">
        <v>4</v>
      </c>
      <c r="S18" s="32"/>
    </row>
    <row r="19" spans="2:19" s="17" customFormat="1" ht="21.75" customHeight="1" x14ac:dyDescent="0.15">
      <c r="B19" s="10"/>
      <c r="C19" s="83" t="s">
        <v>10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S19" s="32"/>
    </row>
    <row r="20" spans="2:19" s="17" customFormat="1" ht="21.75" customHeight="1" x14ac:dyDescent="0.15">
      <c r="B20" s="10"/>
      <c r="C20" s="84"/>
      <c r="D20" s="98" t="s">
        <v>11</v>
      </c>
      <c r="E20" s="99"/>
      <c r="F20" s="99"/>
      <c r="G20" s="99"/>
      <c r="H20" s="99"/>
      <c r="I20" s="99"/>
      <c r="J20" s="99"/>
      <c r="K20" s="99"/>
      <c r="L20" s="99"/>
      <c r="M20" s="100"/>
      <c r="N20" s="22" t="str">
        <f>IF(AND($H$4&lt;&gt;"（選択してください）",$H$4&lt;&gt;""),HLOOKUP($H$4,$R$13:$R$44,8,FALSE),"")</f>
        <v/>
      </c>
      <c r="O20" s="28"/>
      <c r="R20" s="17" t="s">
        <v>4</v>
      </c>
      <c r="S20" s="32"/>
    </row>
    <row r="21" spans="2:19" s="17" customFormat="1" ht="21.75" customHeight="1" x14ac:dyDescent="0.15">
      <c r="B21" s="10"/>
      <c r="C21" s="84"/>
      <c r="D21" s="74" t="s">
        <v>12</v>
      </c>
      <c r="E21" s="75"/>
      <c r="F21" s="75"/>
      <c r="G21" s="75"/>
      <c r="H21" s="75"/>
      <c r="I21" s="75"/>
      <c r="J21" s="75"/>
      <c r="K21" s="75"/>
      <c r="L21" s="75"/>
      <c r="M21" s="76"/>
      <c r="N21" s="23" t="str">
        <f>IF(AND($H$4&lt;&gt;"（選択してください）",$H$4&lt;&gt;""),HLOOKUP($H$4,$R$13:$R$44,9,FALSE),"")</f>
        <v/>
      </c>
      <c r="O21" s="29"/>
      <c r="R21" s="17" t="s">
        <v>4</v>
      </c>
      <c r="S21" s="32"/>
    </row>
    <row r="22" spans="2:19" s="17" customFormat="1" ht="21.75" customHeight="1" x14ac:dyDescent="0.15">
      <c r="B22" s="10"/>
      <c r="C22" s="84"/>
      <c r="D22" s="74" t="s">
        <v>13</v>
      </c>
      <c r="E22" s="75"/>
      <c r="F22" s="75"/>
      <c r="G22" s="75"/>
      <c r="H22" s="75"/>
      <c r="I22" s="75"/>
      <c r="J22" s="75"/>
      <c r="K22" s="75"/>
      <c r="L22" s="75"/>
      <c r="M22" s="76"/>
      <c r="N22" s="23" t="str">
        <f>IF(AND($H$4&lt;&gt;"（選択してください）",$H$4&lt;&gt;""),HLOOKUP($H$4,$R$13:$R$44,10,FALSE),"")</f>
        <v/>
      </c>
      <c r="O22" s="29"/>
      <c r="R22" s="17" t="s">
        <v>4</v>
      </c>
      <c r="S22" s="13"/>
    </row>
    <row r="23" spans="2:19" s="17" customFormat="1" ht="21.75" customHeight="1" x14ac:dyDescent="0.15">
      <c r="B23" s="10"/>
      <c r="C23" s="85"/>
      <c r="D23" s="74" t="s">
        <v>14</v>
      </c>
      <c r="E23" s="75"/>
      <c r="F23" s="75"/>
      <c r="G23" s="75"/>
      <c r="H23" s="75"/>
      <c r="I23" s="75"/>
      <c r="J23" s="75"/>
      <c r="K23" s="75"/>
      <c r="L23" s="75"/>
      <c r="M23" s="76"/>
      <c r="N23" s="23" t="str">
        <f>IF(AND($H$4&lt;&gt;"（選択してください）",$H$4&lt;&gt;""),HLOOKUP($H$4,$R$13:$R$44,11,FALSE),"")</f>
        <v/>
      </c>
      <c r="O23" s="27"/>
      <c r="R23" s="17" t="s">
        <v>4</v>
      </c>
    </row>
    <row r="24" spans="2:19" s="14" customFormat="1" ht="21.75" customHeight="1" x14ac:dyDescent="0.15">
      <c r="C24" s="83" t="s">
        <v>15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0"/>
    </row>
    <row r="25" spans="2:19" s="17" customFormat="1" ht="21.75" customHeight="1" x14ac:dyDescent="0.15">
      <c r="B25" s="10"/>
      <c r="C25" s="84"/>
      <c r="D25" s="86" t="s">
        <v>25</v>
      </c>
      <c r="E25" s="87"/>
      <c r="F25" s="87"/>
      <c r="G25" s="87"/>
      <c r="H25" s="87"/>
      <c r="I25" s="87"/>
      <c r="J25" s="87"/>
      <c r="K25" s="87"/>
      <c r="L25" s="87"/>
      <c r="M25" s="88"/>
      <c r="N25" s="24" t="str">
        <f>IF(AND($H$4&lt;&gt;"（選択してください）",$H$4&lt;&gt;""),HLOOKUP($H$4,$R$13:$R$44,13,FALSE),"")</f>
        <v/>
      </c>
      <c r="O25" s="25"/>
      <c r="R25" s="17" t="s">
        <v>3</v>
      </c>
    </row>
    <row r="26" spans="2:19" s="17" customFormat="1" ht="21.75" customHeight="1" x14ac:dyDescent="0.15">
      <c r="B26" s="10"/>
      <c r="C26" s="84"/>
      <c r="D26" s="89" t="s">
        <v>26</v>
      </c>
      <c r="E26" s="90"/>
      <c r="F26" s="90"/>
      <c r="G26" s="90"/>
      <c r="H26" s="90"/>
      <c r="I26" s="90"/>
      <c r="J26" s="90"/>
      <c r="K26" s="90"/>
      <c r="L26" s="90"/>
      <c r="M26" s="91"/>
      <c r="N26" s="18" t="str">
        <f>IF(AND($H$4&lt;&gt;"（選択してください）",$H$4&lt;&gt;""),HLOOKUP($H$4,$R$13:$R$44,14,FALSE),"")</f>
        <v/>
      </c>
      <c r="O26" s="26"/>
      <c r="R26" s="17" t="s">
        <v>3</v>
      </c>
    </row>
    <row r="27" spans="2:19" s="17" customFormat="1" ht="21.75" customHeight="1" x14ac:dyDescent="0.15">
      <c r="B27" s="10"/>
      <c r="C27" s="84"/>
      <c r="D27" s="89" t="s">
        <v>27</v>
      </c>
      <c r="E27" s="90"/>
      <c r="F27" s="90"/>
      <c r="G27" s="90"/>
      <c r="H27" s="90"/>
      <c r="I27" s="90"/>
      <c r="J27" s="90"/>
      <c r="K27" s="90"/>
      <c r="L27" s="90"/>
      <c r="M27" s="91"/>
      <c r="N27" s="23" t="str">
        <f>IF(AND($H$4&lt;&gt;"（選択してください）",$H$4&lt;&gt;""),HLOOKUP($H$4,$R$13:$R$44,15,FALSE),"")</f>
        <v/>
      </c>
      <c r="O27" s="29"/>
      <c r="R27" s="17" t="s">
        <v>3</v>
      </c>
    </row>
    <row r="28" spans="2:19" s="17" customFormat="1" ht="21.75" customHeight="1" x14ac:dyDescent="0.15">
      <c r="B28" s="10"/>
      <c r="C28" s="84"/>
      <c r="D28" s="92" t="s">
        <v>28</v>
      </c>
      <c r="E28" s="93"/>
      <c r="F28" s="93"/>
      <c r="G28" s="93"/>
      <c r="H28" s="93"/>
      <c r="I28" s="93"/>
      <c r="J28" s="93"/>
      <c r="K28" s="93"/>
      <c r="L28" s="93"/>
      <c r="M28" s="94"/>
      <c r="N28" s="23" t="str">
        <f>IF(AND($H$4&lt;&gt;"（選択してください）",$H$4&lt;&gt;""),HLOOKUP($H$4,$R$13:$R$44,16,FALSE),"")</f>
        <v/>
      </c>
      <c r="O28" s="29"/>
      <c r="R28" s="17" t="s">
        <v>3</v>
      </c>
    </row>
    <row r="29" spans="2:19" s="17" customFormat="1" ht="21.75" customHeight="1" x14ac:dyDescent="0.15">
      <c r="B29" s="10"/>
      <c r="C29" s="84"/>
      <c r="D29" s="92" t="s">
        <v>29</v>
      </c>
      <c r="E29" s="93"/>
      <c r="F29" s="93"/>
      <c r="G29" s="93"/>
      <c r="H29" s="93"/>
      <c r="I29" s="93"/>
      <c r="J29" s="93"/>
      <c r="K29" s="93"/>
      <c r="L29" s="93"/>
      <c r="M29" s="94"/>
      <c r="N29" s="23" t="str">
        <f>IF(AND($H$4&lt;&gt;"（選択してください）",$H$4&lt;&gt;""),HLOOKUP($H$4,$R$13:$R$44,17,FALSE),"")</f>
        <v/>
      </c>
      <c r="O29" s="29"/>
      <c r="R29" s="17" t="s">
        <v>3</v>
      </c>
    </row>
    <row r="30" spans="2:19" s="17" customFormat="1" ht="21.75" customHeight="1" x14ac:dyDescent="0.15">
      <c r="B30" s="10"/>
      <c r="C30" s="84"/>
      <c r="D30" s="95" t="s">
        <v>30</v>
      </c>
      <c r="E30" s="96"/>
      <c r="F30" s="96"/>
      <c r="G30" s="96"/>
      <c r="H30" s="96"/>
      <c r="I30" s="96"/>
      <c r="J30" s="96"/>
      <c r="K30" s="96"/>
      <c r="L30" s="96"/>
      <c r="M30" s="97"/>
      <c r="N30" s="19" t="str">
        <f>IF(AND($H$4&lt;&gt;"（選択してください）",$H$4&lt;&gt;""),HLOOKUP($H$4,$R$13:$R$44,18,FALSE),"")</f>
        <v/>
      </c>
      <c r="O30" s="27"/>
      <c r="R30" s="17" t="s">
        <v>3</v>
      </c>
    </row>
    <row r="31" spans="2:19" s="17" customFormat="1" ht="21.75" customHeight="1" x14ac:dyDescent="0.15">
      <c r="B31" s="10"/>
      <c r="C31" s="84"/>
      <c r="D31" s="71" t="s">
        <v>31</v>
      </c>
      <c r="E31" s="72"/>
      <c r="F31" s="72"/>
      <c r="G31" s="72"/>
      <c r="H31" s="72"/>
      <c r="I31" s="72"/>
      <c r="J31" s="72"/>
      <c r="K31" s="72"/>
      <c r="L31" s="72"/>
      <c r="M31" s="73"/>
      <c r="N31" s="16" t="str">
        <f>IF(AND($H$4&lt;&gt;"（選択してください）",$H$4&lt;&gt;""),HLOOKUP($H$4,$R$13:$R$44,19,FALSE),"")</f>
        <v/>
      </c>
      <c r="O31" s="30"/>
      <c r="R31" s="17" t="s">
        <v>3</v>
      </c>
    </row>
    <row r="32" spans="2:19" s="17" customFormat="1" ht="21.75" customHeight="1" x14ac:dyDescent="0.15">
      <c r="B32" s="10"/>
      <c r="C32" s="84"/>
      <c r="D32" s="74" t="s">
        <v>32</v>
      </c>
      <c r="E32" s="75"/>
      <c r="F32" s="75"/>
      <c r="G32" s="75"/>
      <c r="H32" s="75"/>
      <c r="I32" s="75"/>
      <c r="J32" s="75"/>
      <c r="K32" s="75"/>
      <c r="L32" s="75"/>
      <c r="M32" s="76"/>
      <c r="N32" s="18" t="str">
        <f>IF(AND($H$4&lt;&gt;"（選択してください）",$H$4&lt;&gt;""),HLOOKUP($H$4,$R$13:$R$44,20,FALSE),"")</f>
        <v/>
      </c>
      <c r="O32" s="26"/>
      <c r="R32" s="17" t="s">
        <v>3</v>
      </c>
    </row>
    <row r="33" spans="2:18" s="17" customFormat="1" ht="21.75" customHeight="1" x14ac:dyDescent="0.15">
      <c r="B33" s="10"/>
      <c r="C33" s="84"/>
      <c r="D33" s="74" t="s">
        <v>33</v>
      </c>
      <c r="E33" s="75"/>
      <c r="F33" s="75"/>
      <c r="G33" s="75"/>
      <c r="H33" s="75"/>
      <c r="I33" s="75"/>
      <c r="J33" s="75"/>
      <c r="K33" s="75"/>
      <c r="L33" s="75"/>
      <c r="M33" s="76"/>
      <c r="N33" s="18" t="str">
        <f>IF(AND($H$4&lt;&gt;"（選択してください）",$H$4&lt;&gt;""),HLOOKUP($H$4,$R$13:$R$44,21,FALSE),"")</f>
        <v/>
      </c>
      <c r="O33" s="26"/>
      <c r="R33" s="17" t="s">
        <v>3</v>
      </c>
    </row>
    <row r="34" spans="2:18" s="17" customFormat="1" ht="21.75" customHeight="1" x14ac:dyDescent="0.15">
      <c r="B34" s="10"/>
      <c r="C34" s="84"/>
      <c r="D34" s="74" t="s">
        <v>34</v>
      </c>
      <c r="E34" s="75"/>
      <c r="F34" s="75"/>
      <c r="G34" s="75"/>
      <c r="H34" s="75"/>
      <c r="I34" s="75"/>
      <c r="J34" s="75"/>
      <c r="K34" s="75"/>
      <c r="L34" s="75"/>
      <c r="M34" s="76"/>
      <c r="N34" s="18" t="str">
        <f>IF(AND($H$4&lt;&gt;"（選択してください）",$H$4&lt;&gt;""),HLOOKUP($H$4,$R$13:$R$44,22,FALSE),"")</f>
        <v/>
      </c>
      <c r="O34" s="26"/>
      <c r="R34" s="17" t="s">
        <v>3</v>
      </c>
    </row>
    <row r="35" spans="2:18" s="17" customFormat="1" ht="21.75" customHeight="1" x14ac:dyDescent="0.15">
      <c r="B35" s="10"/>
      <c r="C35" s="84"/>
      <c r="D35" s="77" t="s">
        <v>35</v>
      </c>
      <c r="E35" s="78"/>
      <c r="F35" s="78"/>
      <c r="G35" s="78"/>
      <c r="H35" s="78"/>
      <c r="I35" s="78"/>
      <c r="J35" s="78"/>
      <c r="K35" s="78"/>
      <c r="L35" s="78"/>
      <c r="M35" s="79"/>
      <c r="N35" s="23" t="str">
        <f>IF(AND($H$4&lt;&gt;"（選択してください）",$H$4&lt;&gt;""),HLOOKUP($H$4,$R$13:$R$44,23,FALSE),"")</f>
        <v/>
      </c>
      <c r="O35" s="29"/>
      <c r="R35" s="17" t="s">
        <v>3</v>
      </c>
    </row>
    <row r="36" spans="2:18" s="17" customFormat="1" ht="21.75" customHeight="1" x14ac:dyDescent="0.15">
      <c r="B36" s="10"/>
      <c r="C36" s="84"/>
      <c r="D36" s="71" t="s">
        <v>16</v>
      </c>
      <c r="E36" s="72"/>
      <c r="F36" s="72"/>
      <c r="G36" s="72"/>
      <c r="H36" s="72"/>
      <c r="I36" s="72"/>
      <c r="J36" s="72"/>
      <c r="K36" s="72"/>
      <c r="L36" s="72"/>
      <c r="M36" s="73"/>
      <c r="N36" s="16" t="str">
        <f>IF(AND($H$4&lt;&gt;"（選択してください）",$H$4&lt;&gt;""),HLOOKUP($H$4,$R$13:$R$44,24,FALSE),"")</f>
        <v/>
      </c>
      <c r="O36" s="30"/>
      <c r="R36" s="17" t="s">
        <v>3</v>
      </c>
    </row>
    <row r="37" spans="2:18" s="17" customFormat="1" ht="21.75" customHeight="1" x14ac:dyDescent="0.15">
      <c r="B37" s="10"/>
      <c r="C37" s="84"/>
      <c r="D37" s="74" t="s">
        <v>17</v>
      </c>
      <c r="E37" s="75"/>
      <c r="F37" s="75"/>
      <c r="G37" s="75"/>
      <c r="H37" s="75"/>
      <c r="I37" s="75"/>
      <c r="J37" s="75"/>
      <c r="K37" s="75"/>
      <c r="L37" s="75"/>
      <c r="M37" s="76"/>
      <c r="N37" s="18" t="str">
        <f>IF(AND($H$4&lt;&gt;"（選択してください）",$H$4&lt;&gt;""),HLOOKUP($H$4,$R$13:$R$44,25,FALSE),"")</f>
        <v/>
      </c>
      <c r="O37" s="26"/>
      <c r="R37" s="17" t="s">
        <v>4</v>
      </c>
    </row>
    <row r="38" spans="2:18" s="17" customFormat="1" ht="21.75" customHeight="1" x14ac:dyDescent="0.15">
      <c r="B38" s="10"/>
      <c r="C38" s="84"/>
      <c r="D38" s="77" t="s">
        <v>18</v>
      </c>
      <c r="E38" s="78"/>
      <c r="F38" s="78"/>
      <c r="G38" s="78"/>
      <c r="H38" s="78"/>
      <c r="I38" s="78"/>
      <c r="J38" s="78"/>
      <c r="K38" s="78"/>
      <c r="L38" s="78"/>
      <c r="M38" s="79"/>
      <c r="N38" s="23" t="str">
        <f>IF(AND($H$4&lt;&gt;"（選択してください）",$H$4&lt;&gt;""),HLOOKUP($H$4,$R$13:$R$44,26,FALSE),"")</f>
        <v/>
      </c>
      <c r="O38" s="29"/>
      <c r="R38" s="17" t="s">
        <v>3</v>
      </c>
    </row>
    <row r="39" spans="2:18" s="17" customFormat="1" ht="21.75" customHeight="1" x14ac:dyDescent="0.15">
      <c r="B39" s="10"/>
      <c r="C39" s="84"/>
      <c r="D39" s="68" t="s">
        <v>36</v>
      </c>
      <c r="E39" s="69"/>
      <c r="F39" s="69"/>
      <c r="G39" s="69"/>
      <c r="H39" s="69"/>
      <c r="I39" s="69"/>
      <c r="J39" s="69"/>
      <c r="K39" s="69"/>
      <c r="L39" s="69"/>
      <c r="M39" s="70"/>
      <c r="N39" s="20" t="str">
        <f>IF(AND($H$4&lt;&gt;"（選択してください）",$H$4&lt;&gt;""),HLOOKUP($H$4,$R$13:$R$44,27,FALSE),"")</f>
        <v/>
      </c>
      <c r="O39" s="31"/>
      <c r="R39" s="17" t="s">
        <v>3</v>
      </c>
    </row>
    <row r="40" spans="2:18" s="17" customFormat="1" ht="21.75" customHeight="1" x14ac:dyDescent="0.15">
      <c r="B40" s="10"/>
      <c r="C40" s="84"/>
      <c r="D40" s="71" t="s">
        <v>19</v>
      </c>
      <c r="E40" s="72"/>
      <c r="F40" s="72"/>
      <c r="G40" s="72"/>
      <c r="H40" s="72"/>
      <c r="I40" s="72"/>
      <c r="J40" s="72"/>
      <c r="K40" s="72"/>
      <c r="L40" s="72"/>
      <c r="M40" s="73"/>
      <c r="N40" s="16" t="str">
        <f>IF(AND($H$4&lt;&gt;"（選択してください）",$H$4&lt;&gt;""),HLOOKUP($H$4,$R$13:$R$44,28,FALSE),"")</f>
        <v/>
      </c>
      <c r="O40" s="30"/>
      <c r="R40" s="17" t="s">
        <v>4</v>
      </c>
    </row>
    <row r="41" spans="2:18" s="17" customFormat="1" ht="21.75" customHeight="1" x14ac:dyDescent="0.15">
      <c r="B41" s="10"/>
      <c r="C41" s="84"/>
      <c r="D41" s="74" t="s">
        <v>20</v>
      </c>
      <c r="E41" s="75"/>
      <c r="F41" s="75"/>
      <c r="G41" s="75"/>
      <c r="H41" s="75"/>
      <c r="I41" s="75"/>
      <c r="J41" s="75"/>
      <c r="K41" s="75"/>
      <c r="L41" s="75"/>
      <c r="M41" s="76"/>
      <c r="N41" s="18" t="str">
        <f>IF(AND($H$4&lt;&gt;"（選択してください）",$H$4&lt;&gt;""),HLOOKUP($H$4,$R$13:$R$44,29,FALSE),"")</f>
        <v/>
      </c>
      <c r="O41" s="26"/>
      <c r="R41" s="17" t="s">
        <v>4</v>
      </c>
    </row>
    <row r="42" spans="2:18" s="17" customFormat="1" ht="21.75" customHeight="1" x14ac:dyDescent="0.15">
      <c r="B42" s="10"/>
      <c r="C42" s="84"/>
      <c r="D42" s="77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23" t="str">
        <f>IF(AND($H$4&lt;&gt;"（選択してください）",$H$4&lt;&gt;""),HLOOKUP($H$4,$R$13:$R$44,30,FALSE),"")</f>
        <v/>
      </c>
      <c r="O42" s="29"/>
      <c r="R42" s="17" t="s">
        <v>4</v>
      </c>
    </row>
    <row r="43" spans="2:18" s="17" customFormat="1" ht="21.75" customHeight="1" x14ac:dyDescent="0.15">
      <c r="B43" s="10"/>
      <c r="C43" s="84"/>
      <c r="D43" s="71" t="s">
        <v>37</v>
      </c>
      <c r="E43" s="72"/>
      <c r="F43" s="72"/>
      <c r="G43" s="72"/>
      <c r="H43" s="72"/>
      <c r="I43" s="72"/>
      <c r="J43" s="72"/>
      <c r="K43" s="72"/>
      <c r="L43" s="72"/>
      <c r="M43" s="73"/>
      <c r="N43" s="16" t="str">
        <f>IF(AND($H$4&lt;&gt;"（選択してください）",$H$4&lt;&gt;""),HLOOKUP($H$4,$R$13:$R$44,31,FALSE),"")</f>
        <v/>
      </c>
      <c r="O43" s="30"/>
      <c r="R43" s="17" t="s">
        <v>4</v>
      </c>
    </row>
    <row r="44" spans="2:18" s="17" customFormat="1" ht="21.75" customHeight="1" x14ac:dyDescent="0.15">
      <c r="B44" s="10"/>
      <c r="C44" s="85"/>
      <c r="D44" s="80" t="s">
        <v>63</v>
      </c>
      <c r="E44" s="81"/>
      <c r="F44" s="81"/>
      <c r="G44" s="81"/>
      <c r="H44" s="81"/>
      <c r="I44" s="81"/>
      <c r="J44" s="81"/>
      <c r="K44" s="81"/>
      <c r="L44" s="81"/>
      <c r="M44" s="82"/>
      <c r="N44" s="41" t="str">
        <f>IF(AND($H$4&lt;&gt;"（選択してください）",$H$4&lt;&gt;""),HLOOKUP($H$4,$R$13:$R$44,32,FALSE),"")</f>
        <v/>
      </c>
      <c r="O44" s="42"/>
      <c r="R44" s="17" t="s">
        <v>4</v>
      </c>
    </row>
    <row r="45" spans="2:18" ht="21" customHeight="1" x14ac:dyDescent="0.15"/>
    <row r="46" spans="2:18" ht="15" customHeight="1" x14ac:dyDescent="0.15">
      <c r="B46" s="39" t="s">
        <v>57</v>
      </c>
      <c r="C46" s="1"/>
    </row>
    <row r="47" spans="2:18" ht="15" customHeight="1" x14ac:dyDescent="0.15">
      <c r="B47" s="39"/>
      <c r="C47" s="1" t="s">
        <v>66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</row>
    <row r="48" spans="2:18" ht="21" customHeight="1" x14ac:dyDescent="0.15">
      <c r="C48" s="59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1"/>
    </row>
    <row r="49" spans="3:15" ht="21" customHeight="1" x14ac:dyDescent="0.15">
      <c r="C49" s="62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4"/>
    </row>
    <row r="50" spans="3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3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3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3:15" ht="21" customHeight="1" x14ac:dyDescent="0.15"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</row>
    <row r="54" spans="3:15" ht="21" customHeight="1" x14ac:dyDescent="0.15"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3:15" ht="21" customHeight="1" x14ac:dyDescent="0.15"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</row>
    <row r="56" spans="3:15" ht="21" customHeight="1" x14ac:dyDescent="0.15"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3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9" spans="3:15" ht="15" customHeight="1" x14ac:dyDescent="0.15">
      <c r="N59" s="21"/>
      <c r="O59" s="21" t="s">
        <v>44</v>
      </c>
    </row>
  </sheetData>
  <sheetProtection selectLockedCells="1"/>
  <dataConsolidate/>
  <mergeCells count="43">
    <mergeCell ref="C48:O57"/>
    <mergeCell ref="D39:M39"/>
    <mergeCell ref="D40:M40"/>
    <mergeCell ref="D41:M41"/>
    <mergeCell ref="D42:M42"/>
    <mergeCell ref="D44:M44"/>
    <mergeCell ref="D43:M43"/>
    <mergeCell ref="D38:M38"/>
    <mergeCell ref="C24:O24"/>
    <mergeCell ref="C25:C44"/>
    <mergeCell ref="D25:M25"/>
    <mergeCell ref="D26:M26"/>
    <mergeCell ref="D27:M27"/>
    <mergeCell ref="D28:M28"/>
    <mergeCell ref="D29:M29"/>
    <mergeCell ref="D30:M30"/>
    <mergeCell ref="D31:M31"/>
    <mergeCell ref="D32:M32"/>
    <mergeCell ref="D33:M33"/>
    <mergeCell ref="D34:M34"/>
    <mergeCell ref="D35:M35"/>
    <mergeCell ref="D36:M36"/>
    <mergeCell ref="D37:M37"/>
    <mergeCell ref="C19:O19"/>
    <mergeCell ref="C20:C23"/>
    <mergeCell ref="D20:M20"/>
    <mergeCell ref="D21:M21"/>
    <mergeCell ref="D22:M22"/>
    <mergeCell ref="D23:M23"/>
    <mergeCell ref="C14:O14"/>
    <mergeCell ref="C15:C18"/>
    <mergeCell ref="D15:M15"/>
    <mergeCell ref="O15:O18"/>
    <mergeCell ref="D16:M16"/>
    <mergeCell ref="D17:M17"/>
    <mergeCell ref="D18:M18"/>
    <mergeCell ref="C12:M13"/>
    <mergeCell ref="N12:N13"/>
    <mergeCell ref="O12:O13"/>
    <mergeCell ref="B2:O2"/>
    <mergeCell ref="C4:G4"/>
    <mergeCell ref="H4:O4"/>
    <mergeCell ref="C6:O7"/>
  </mergeCells>
  <phoneticPr fontId="2"/>
  <conditionalFormatting sqref="P5">
    <cfRule type="cellIs" dxfId="171" priority="94" stopIfTrue="1" operator="equal">
      <formula>"完了"</formula>
    </cfRule>
    <cfRule type="cellIs" dxfId="170" priority="95" stopIfTrue="1" operator="equal">
      <formula>"未完了"</formula>
    </cfRule>
    <cfRule type="cellIs" dxfId="169" priority="96" stopIfTrue="1" operator="equal">
      <formula>"テスト対象外"</formula>
    </cfRule>
  </conditionalFormatting>
  <conditionalFormatting sqref="H4">
    <cfRule type="cellIs" dxfId="168" priority="97" stopIfTrue="1" operator="equal">
      <formula>"テスト 不要"</formula>
    </cfRule>
  </conditionalFormatting>
  <conditionalFormatting sqref="C20">
    <cfRule type="expression" dxfId="167" priority="93" stopIfTrue="1">
      <formula>$N$20="不要"</formula>
    </cfRule>
  </conditionalFormatting>
  <conditionalFormatting sqref="N23">
    <cfRule type="expression" dxfId="166" priority="92" stopIfTrue="1">
      <formula>$N$23="不要"</formula>
    </cfRule>
  </conditionalFormatting>
  <conditionalFormatting sqref="C25:M25">
    <cfRule type="expression" dxfId="165" priority="91" stopIfTrue="1">
      <formula>$N$25="不要"</formula>
    </cfRule>
  </conditionalFormatting>
  <conditionalFormatting sqref="D26:M26">
    <cfRule type="expression" dxfId="164" priority="90" stopIfTrue="1">
      <formula>$N$26="不要"</formula>
    </cfRule>
  </conditionalFormatting>
  <conditionalFormatting sqref="N28">
    <cfRule type="expression" dxfId="163" priority="89" stopIfTrue="1">
      <formula>$N$28="不要"</formula>
    </cfRule>
  </conditionalFormatting>
  <conditionalFormatting sqref="N15:N18 N23 N38 N28:N30 N36 N40:N42">
    <cfRule type="cellIs" dxfId="162" priority="88" stopIfTrue="1" operator="equal">
      <formula>"任意"</formula>
    </cfRule>
  </conditionalFormatting>
  <conditionalFormatting sqref="D20:M20 C15:N15">
    <cfRule type="expression" dxfId="161" priority="87" stopIfTrue="1">
      <formula>$N15="不要"</formula>
    </cfRule>
  </conditionalFormatting>
  <conditionalFormatting sqref="D27:M27">
    <cfRule type="expression" dxfId="160" priority="86" stopIfTrue="1">
      <formula>$N$26="不要"</formula>
    </cfRule>
  </conditionalFormatting>
  <conditionalFormatting sqref="D28:M28">
    <cfRule type="expression" dxfId="159" priority="85" stopIfTrue="1">
      <formula>$N$26="不要"</formula>
    </cfRule>
  </conditionalFormatting>
  <conditionalFormatting sqref="N15 D16:N16">
    <cfRule type="expression" dxfId="158" priority="84" stopIfTrue="1">
      <formula>$N$16="不要"</formula>
    </cfRule>
  </conditionalFormatting>
  <conditionalFormatting sqref="D21:M21">
    <cfRule type="expression" dxfId="157" priority="83" stopIfTrue="1">
      <formula>$N21="不要"</formula>
    </cfRule>
  </conditionalFormatting>
  <conditionalFormatting sqref="N37">
    <cfRule type="cellIs" dxfId="156" priority="80" stopIfTrue="1" operator="equal">
      <formula>"任意"</formula>
    </cfRule>
  </conditionalFormatting>
  <conditionalFormatting sqref="D22:M22">
    <cfRule type="expression" dxfId="155" priority="82" stopIfTrue="1">
      <formula>$N22="不要"</formula>
    </cfRule>
  </conditionalFormatting>
  <conditionalFormatting sqref="D23:M23">
    <cfRule type="expression" dxfId="154" priority="81" stopIfTrue="1">
      <formula>$N23="不要"</formula>
    </cfRule>
  </conditionalFormatting>
  <conditionalFormatting sqref="N20:N22">
    <cfRule type="expression" dxfId="153" priority="79" stopIfTrue="1">
      <formula>$N$23="不要"</formula>
    </cfRule>
  </conditionalFormatting>
  <conditionalFormatting sqref="N20:N22">
    <cfRule type="cellIs" dxfId="152" priority="78" stopIfTrue="1" operator="equal">
      <formula>"任意"</formula>
    </cfRule>
  </conditionalFormatting>
  <conditionalFormatting sqref="N25 D36:O36">
    <cfRule type="expression" dxfId="151" priority="77" stopIfTrue="1">
      <formula>$N$36="不要"</formula>
    </cfRule>
  </conditionalFormatting>
  <conditionalFormatting sqref="N27 D38:O38">
    <cfRule type="expression" dxfId="150" priority="76" stopIfTrue="1">
      <formula>$N$38="不要"</formula>
    </cfRule>
  </conditionalFormatting>
  <conditionalFormatting sqref="N27 N25">
    <cfRule type="cellIs" dxfId="149" priority="75" stopIfTrue="1" operator="equal">
      <formula>"任意"</formula>
    </cfRule>
  </conditionalFormatting>
  <conditionalFormatting sqref="N26">
    <cfRule type="expression" dxfId="148" priority="74" stopIfTrue="1">
      <formula>$N$38="不要"</formula>
    </cfRule>
  </conditionalFormatting>
  <conditionalFormatting sqref="N26">
    <cfRule type="cellIs" dxfId="147" priority="73" stopIfTrue="1" operator="equal">
      <formula>"任意"</formula>
    </cfRule>
  </conditionalFormatting>
  <conditionalFormatting sqref="C14 D18:N18">
    <cfRule type="expression" dxfId="146" priority="72" stopIfTrue="1">
      <formula>$N$18="不要"</formula>
    </cfRule>
  </conditionalFormatting>
  <conditionalFormatting sqref="C19">
    <cfRule type="expression" dxfId="145" priority="71" stopIfTrue="1">
      <formula>$N$20="不要"</formula>
    </cfRule>
  </conditionalFormatting>
  <conditionalFormatting sqref="D17:N17">
    <cfRule type="expression" dxfId="144" priority="98" stopIfTrue="1">
      <formula>$N$17="不要"</formula>
    </cfRule>
  </conditionalFormatting>
  <conditionalFormatting sqref="D29:N29">
    <cfRule type="expression" dxfId="143" priority="99" stopIfTrue="1">
      <formula>$N$29="不要"</formula>
    </cfRule>
  </conditionalFormatting>
  <conditionalFormatting sqref="D30:N30">
    <cfRule type="expression" dxfId="142" priority="100" stopIfTrue="1">
      <formula>$N$30="不要"</formula>
    </cfRule>
  </conditionalFormatting>
  <conditionalFormatting sqref="D40:N40">
    <cfRule type="expression" dxfId="141" priority="101" stopIfTrue="1">
      <formula>$N$40="不要"</formula>
    </cfRule>
  </conditionalFormatting>
  <conditionalFormatting sqref="D41:N41 D37:O37">
    <cfRule type="expression" dxfId="140" priority="102" stopIfTrue="1">
      <formula>$N$41="不要"</formula>
    </cfRule>
  </conditionalFormatting>
  <conditionalFormatting sqref="D42:N42">
    <cfRule type="expression" dxfId="139" priority="103" stopIfTrue="1">
      <formula>$N$42="不要"</formula>
    </cfRule>
  </conditionalFormatting>
  <conditionalFormatting sqref="N35 N31">
    <cfRule type="cellIs" dxfId="138" priority="70" stopIfTrue="1" operator="equal">
      <formula>"任意"</formula>
    </cfRule>
  </conditionalFormatting>
  <conditionalFormatting sqref="D31:N31">
    <cfRule type="expression" dxfId="137" priority="69" stopIfTrue="1">
      <formula>$N$36="不要"</formula>
    </cfRule>
  </conditionalFormatting>
  <conditionalFormatting sqref="D35:N35">
    <cfRule type="expression" dxfId="136" priority="68" stopIfTrue="1">
      <formula>$N$38="不要"</formula>
    </cfRule>
  </conditionalFormatting>
  <conditionalFormatting sqref="N32">
    <cfRule type="cellIs" dxfId="135" priority="67" stopIfTrue="1" operator="equal">
      <formula>"任意"</formula>
    </cfRule>
  </conditionalFormatting>
  <conditionalFormatting sqref="D32:N32">
    <cfRule type="expression" dxfId="134" priority="66" stopIfTrue="1">
      <formula>$N$36="不要"</formula>
    </cfRule>
  </conditionalFormatting>
  <conditionalFormatting sqref="N33">
    <cfRule type="cellIs" dxfId="133" priority="65" stopIfTrue="1" operator="equal">
      <formula>"任意"</formula>
    </cfRule>
  </conditionalFormatting>
  <conditionalFormatting sqref="D33:N33">
    <cfRule type="expression" dxfId="132" priority="64" stopIfTrue="1">
      <formula>$N$36="不要"</formula>
    </cfRule>
  </conditionalFormatting>
  <conditionalFormatting sqref="N34">
    <cfRule type="cellIs" dxfId="131" priority="63" stopIfTrue="1" operator="equal">
      <formula>"任意"</formula>
    </cfRule>
  </conditionalFormatting>
  <conditionalFormatting sqref="D34:N34">
    <cfRule type="expression" dxfId="130" priority="62" stopIfTrue="1">
      <formula>$N$36="不要"</formula>
    </cfRule>
  </conditionalFormatting>
  <conditionalFormatting sqref="D39:M39">
    <cfRule type="expression" dxfId="129" priority="61" stopIfTrue="1">
      <formula>$N39="不要"</formula>
    </cfRule>
  </conditionalFormatting>
  <conditionalFormatting sqref="N39">
    <cfRule type="expression" dxfId="128" priority="58" stopIfTrue="1">
      <formula>$N$39="不要"</formula>
    </cfRule>
    <cfRule type="cellIs" dxfId="127" priority="60" stopIfTrue="1" operator="equal">
      <formula>"任意"</formula>
    </cfRule>
  </conditionalFormatting>
  <conditionalFormatting sqref="N39">
    <cfRule type="expression" dxfId="126" priority="59" stopIfTrue="1">
      <formula>$N$38="不要"</formula>
    </cfRule>
  </conditionalFormatting>
  <conditionalFormatting sqref="O23">
    <cfRule type="expression" dxfId="125" priority="50" stopIfTrue="1">
      <formula>$N$23="不要"</formula>
    </cfRule>
  </conditionalFormatting>
  <conditionalFormatting sqref="O28">
    <cfRule type="expression" dxfId="124" priority="49" stopIfTrue="1">
      <formula>$N$28="不要"</formula>
    </cfRule>
  </conditionalFormatting>
  <conditionalFormatting sqref="O15 O23 O38 O28:O30 O36 O40:O42">
    <cfRule type="cellIs" dxfId="123" priority="48" stopIfTrue="1" operator="equal">
      <formula>"任意"</formula>
    </cfRule>
  </conditionalFormatting>
  <conditionalFormatting sqref="O15">
    <cfRule type="expression" dxfId="122" priority="47" stopIfTrue="1">
      <formula>$N15="不要"</formula>
    </cfRule>
  </conditionalFormatting>
  <conditionalFormatting sqref="O15">
    <cfRule type="expression" dxfId="121" priority="46" stopIfTrue="1">
      <formula>$N$16="不要"</formula>
    </cfRule>
  </conditionalFormatting>
  <conditionalFormatting sqref="O37">
    <cfRule type="cellIs" dxfId="120" priority="45" stopIfTrue="1" operator="equal">
      <formula>"任意"</formula>
    </cfRule>
  </conditionalFormatting>
  <conditionalFormatting sqref="O20:O22">
    <cfRule type="expression" dxfId="119" priority="44" stopIfTrue="1">
      <formula>$N$23="不要"</formula>
    </cfRule>
  </conditionalFormatting>
  <conditionalFormatting sqref="O20:O22">
    <cfRule type="cellIs" dxfId="118" priority="43" stopIfTrue="1" operator="equal">
      <formula>"任意"</formula>
    </cfRule>
  </conditionalFormatting>
  <conditionalFormatting sqref="O25">
    <cfRule type="expression" dxfId="117" priority="42" stopIfTrue="1">
      <formula>$N$36="不要"</formula>
    </cfRule>
  </conditionalFormatting>
  <conditionalFormatting sqref="O27">
    <cfRule type="expression" dxfId="116" priority="41" stopIfTrue="1">
      <formula>$N$38="不要"</formula>
    </cfRule>
  </conditionalFormatting>
  <conditionalFormatting sqref="O27 O25">
    <cfRule type="cellIs" dxfId="115" priority="40" stopIfTrue="1" operator="equal">
      <formula>"任意"</formula>
    </cfRule>
  </conditionalFormatting>
  <conditionalFormatting sqref="O26">
    <cfRule type="expression" dxfId="114" priority="39" stopIfTrue="1">
      <formula>$N$38="不要"</formula>
    </cfRule>
  </conditionalFormatting>
  <conditionalFormatting sqref="O26">
    <cfRule type="cellIs" dxfId="113" priority="38" stopIfTrue="1" operator="equal">
      <formula>"任意"</formula>
    </cfRule>
  </conditionalFormatting>
  <conditionalFormatting sqref="O29">
    <cfRule type="expression" dxfId="112" priority="51" stopIfTrue="1">
      <formula>$N$29="不要"</formula>
    </cfRule>
  </conditionalFormatting>
  <conditionalFormatting sqref="O30">
    <cfRule type="expression" dxfId="111" priority="52" stopIfTrue="1">
      <formula>$N$30="不要"</formula>
    </cfRule>
  </conditionalFormatting>
  <conditionalFormatting sqref="O40">
    <cfRule type="expression" dxfId="110" priority="53" stopIfTrue="1">
      <formula>$N$40="不要"</formula>
    </cfRule>
  </conditionalFormatting>
  <conditionalFormatting sqref="O41">
    <cfRule type="expression" dxfId="109" priority="54" stopIfTrue="1">
      <formula>$N$41="不要"</formula>
    </cfRule>
  </conditionalFormatting>
  <conditionalFormatting sqref="O42">
    <cfRule type="expression" dxfId="108" priority="55" stopIfTrue="1">
      <formula>$N$42="不要"</formula>
    </cfRule>
  </conditionalFormatting>
  <conditionalFormatting sqref="O35 O31">
    <cfRule type="cellIs" dxfId="107" priority="37" stopIfTrue="1" operator="equal">
      <formula>"任意"</formula>
    </cfRule>
  </conditionalFormatting>
  <conditionalFormatting sqref="O31">
    <cfRule type="expression" dxfId="106" priority="36" stopIfTrue="1">
      <formula>$N$36="不要"</formula>
    </cfRule>
  </conditionalFormatting>
  <conditionalFormatting sqref="O35">
    <cfRule type="expression" dxfId="105" priority="35" stopIfTrue="1">
      <formula>$N$38="不要"</formula>
    </cfRule>
  </conditionalFormatting>
  <conditionalFormatting sqref="O32">
    <cfRule type="cellIs" dxfId="104" priority="34" stopIfTrue="1" operator="equal">
      <formula>"任意"</formula>
    </cfRule>
  </conditionalFormatting>
  <conditionalFormatting sqref="O32">
    <cfRule type="expression" dxfId="103" priority="33" stopIfTrue="1">
      <formula>$N$36="不要"</formula>
    </cfRule>
  </conditionalFormatting>
  <conditionalFormatting sqref="O33">
    <cfRule type="cellIs" dxfId="102" priority="32" stopIfTrue="1" operator="equal">
      <formula>"任意"</formula>
    </cfRule>
  </conditionalFormatting>
  <conditionalFormatting sqref="O33">
    <cfRule type="expression" dxfId="101" priority="31" stopIfTrue="1">
      <formula>$N$36="不要"</formula>
    </cfRule>
  </conditionalFormatting>
  <conditionalFormatting sqref="O34">
    <cfRule type="cellIs" dxfId="100" priority="30" stopIfTrue="1" operator="equal">
      <formula>"任意"</formula>
    </cfRule>
  </conditionalFormatting>
  <conditionalFormatting sqref="O34">
    <cfRule type="expression" dxfId="99" priority="29" stopIfTrue="1">
      <formula>$N$36="不要"</formula>
    </cfRule>
  </conditionalFormatting>
  <conditionalFormatting sqref="O39">
    <cfRule type="expression" dxfId="98" priority="26" stopIfTrue="1">
      <formula>$N$39="不要"</formula>
    </cfRule>
    <cfRule type="cellIs" dxfId="97" priority="28" stopIfTrue="1" operator="equal">
      <formula>"任意"</formula>
    </cfRule>
  </conditionalFormatting>
  <conditionalFormatting sqref="O39">
    <cfRule type="expression" dxfId="96" priority="27" stopIfTrue="1">
      <formula>$N$38="不要"</formula>
    </cfRule>
  </conditionalFormatting>
  <conditionalFormatting sqref="O44">
    <cfRule type="cellIs" dxfId="95" priority="9" stopIfTrue="1" operator="equal">
      <formula>"任意"</formula>
    </cfRule>
  </conditionalFormatting>
  <conditionalFormatting sqref="O44">
    <cfRule type="expression" dxfId="94" priority="10" stopIfTrue="1">
      <formula>$N$42="不要"</formula>
    </cfRule>
  </conditionalFormatting>
  <conditionalFormatting sqref="N43">
    <cfRule type="cellIs" dxfId="93" priority="7" stopIfTrue="1" operator="equal">
      <formula>"任意"</formula>
    </cfRule>
  </conditionalFormatting>
  <conditionalFormatting sqref="N43">
    <cfRule type="expression" dxfId="92" priority="8" stopIfTrue="1">
      <formula>$N$42="不要"</formula>
    </cfRule>
  </conditionalFormatting>
  <conditionalFormatting sqref="O43">
    <cfRule type="cellIs" dxfId="91" priority="5" stopIfTrue="1" operator="equal">
      <formula>"任意"</formula>
    </cfRule>
  </conditionalFormatting>
  <conditionalFormatting sqref="O43">
    <cfRule type="expression" dxfId="90" priority="6" stopIfTrue="1">
      <formula>$N$42="不要"</formula>
    </cfRule>
  </conditionalFormatting>
  <conditionalFormatting sqref="D44:M44">
    <cfRule type="expression" dxfId="89" priority="15" stopIfTrue="1">
      <formula>$N$42="不要"</formula>
    </cfRule>
  </conditionalFormatting>
  <conditionalFormatting sqref="D43:M43">
    <cfRule type="expression" dxfId="88" priority="14" stopIfTrue="1">
      <formula>$N$42="不要"</formula>
    </cfRule>
  </conditionalFormatting>
  <conditionalFormatting sqref="N44">
    <cfRule type="cellIs" dxfId="87" priority="11" stopIfTrue="1" operator="equal">
      <formula>"任意"</formula>
    </cfRule>
  </conditionalFormatting>
  <conditionalFormatting sqref="N44">
    <cfRule type="expression" dxfId="86" priority="12" stopIfTrue="1">
      <formula>$N$42="不要"</formula>
    </cfRule>
  </conditionalFormatting>
  <dataValidations count="3">
    <dataValidation type="list" allowBlank="1" showInputMessage="1" showErrorMessage="1" sqref="O15:O18">
      <formula1>INDIRECT($N15&amp;"2")</formula1>
    </dataValidation>
    <dataValidation type="list" allowBlank="1" showInputMessage="1" showErrorMessage="1" sqref="H65558 H131094 H196630 H262166 H327702 H393238 H458774 H524310 H589846 H655382 H720918 H786454 H851990 H917526 H983062">
      <formula1>"（選択してください）,機構加入者,発行者,受託会社,日銀ネット資金決済会社"</formula1>
    </dataValidation>
    <dataValidation type="list" allowBlank="1" showInputMessage="1" showErrorMessage="1" sqref="H4:O4">
      <formula1>"（選択してください）,決済照合非利用・代理人"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0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hidden="1" customWidth="1"/>
    <col min="20" max="20" width="4.875" style="2" hidden="1" customWidth="1"/>
    <col min="21" max="23" width="0" style="2" hidden="1" customWidth="1"/>
    <col min="24" max="16384" width="4.875" style="2"/>
  </cols>
  <sheetData>
    <row r="1" spans="2:20" ht="15" customHeight="1" x14ac:dyDescent="0.15">
      <c r="N1" s="21"/>
      <c r="O1" s="21" t="s">
        <v>60</v>
      </c>
    </row>
    <row r="2" spans="2:20" ht="15" customHeight="1" x14ac:dyDescent="0.15">
      <c r="B2" s="114" t="s">
        <v>22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15" t="s">
        <v>0</v>
      </c>
      <c r="D4" s="115"/>
      <c r="E4" s="115"/>
      <c r="F4" s="115"/>
      <c r="G4" s="115"/>
      <c r="H4" s="116" t="s">
        <v>53</v>
      </c>
      <c r="I4" s="117"/>
      <c r="J4" s="117"/>
      <c r="K4" s="117"/>
      <c r="L4" s="117"/>
      <c r="M4" s="117"/>
      <c r="N4" s="117"/>
      <c r="O4" s="118"/>
    </row>
    <row r="5" spans="2:20" s="4" customFormat="1" ht="15.75" customHeight="1" x14ac:dyDescent="0.15">
      <c r="B5" s="10"/>
      <c r="C5" s="11"/>
      <c r="D5" s="34"/>
      <c r="E5" s="34"/>
      <c r="F5" s="34"/>
      <c r="G5" s="34"/>
      <c r="H5" s="34"/>
      <c r="I5" s="34"/>
      <c r="J5" s="34"/>
      <c r="K5" s="34"/>
      <c r="L5" s="34"/>
      <c r="M5" s="34"/>
      <c r="N5" s="11"/>
      <c r="O5" s="11"/>
      <c r="P5" s="12"/>
      <c r="S5" s="13"/>
    </row>
    <row r="6" spans="2:20" s="4" customFormat="1" ht="15" customHeight="1" x14ac:dyDescent="0.15">
      <c r="B6" s="10"/>
      <c r="C6" s="119" t="s">
        <v>54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3"/>
      <c r="S6" s="13"/>
    </row>
    <row r="7" spans="2:20" s="4" customFormat="1" ht="15" customHeight="1" x14ac:dyDescent="0.15">
      <c r="B7" s="10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3"/>
      <c r="S7" s="13"/>
    </row>
    <row r="8" spans="2:20" s="4" customFormat="1" ht="15" customHeight="1" x14ac:dyDescent="0.15">
      <c r="B8" s="10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13"/>
      <c r="S8" s="13"/>
    </row>
    <row r="9" spans="2:20" s="4" customFormat="1" ht="15" customHeight="1" x14ac:dyDescent="0.15">
      <c r="B9" s="10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13"/>
      <c r="R9" s="1" t="s">
        <v>48</v>
      </c>
      <c r="S9" s="35" t="str">
        <f ca="1">RIGHT(CELL("filename",A1),LEN(CELL("filename",A1))-FIND("]",CELL("filename",A1)))</f>
        <v>05-CP_決済照合非利用・機構加入者</v>
      </c>
    </row>
    <row r="10" spans="2:20" s="4" customFormat="1" ht="1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39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107" t="s">
        <v>40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9"/>
      <c r="N12" s="113" t="s">
        <v>5</v>
      </c>
      <c r="O12" s="113" t="s">
        <v>38</v>
      </c>
      <c r="S12" s="14" t="s">
        <v>2</v>
      </c>
    </row>
    <row r="13" spans="2:20" s="14" customFormat="1" ht="16.5" customHeight="1" x14ac:dyDescent="0.15"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2"/>
      <c r="N13" s="113"/>
      <c r="O13" s="113"/>
      <c r="R13" s="15" t="s">
        <v>8</v>
      </c>
      <c r="S13" s="13"/>
    </row>
    <row r="14" spans="2:20" s="17" customFormat="1" ht="21.75" customHeight="1" x14ac:dyDescent="0.15">
      <c r="B14" s="10"/>
      <c r="C14" s="83" t="s">
        <v>9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70"/>
      <c r="S14" s="13"/>
    </row>
    <row r="15" spans="2:20" s="17" customFormat="1" ht="21.75" customHeight="1" x14ac:dyDescent="0.15">
      <c r="B15" s="10"/>
      <c r="C15" s="84"/>
      <c r="D15" s="86" t="s">
        <v>11</v>
      </c>
      <c r="E15" s="87"/>
      <c r="F15" s="87"/>
      <c r="G15" s="87"/>
      <c r="H15" s="87"/>
      <c r="I15" s="87"/>
      <c r="J15" s="87"/>
      <c r="K15" s="87"/>
      <c r="L15" s="87"/>
      <c r="M15" s="88"/>
      <c r="N15" s="24" t="str">
        <f>IF(AND($H$4&lt;&gt;"（選択してください）",$H$4&lt;&gt;""),HLOOKUP($H$4,$R$13:$R$44,3,FALSE),"")</f>
        <v/>
      </c>
      <c r="O15" s="101"/>
      <c r="R15" s="17" t="s">
        <v>4</v>
      </c>
      <c r="S15" s="13" t="s">
        <v>41</v>
      </c>
      <c r="T15" s="14"/>
    </row>
    <row r="16" spans="2:20" s="17" customFormat="1" ht="21.75" customHeight="1" x14ac:dyDescent="0.15">
      <c r="B16" s="10"/>
      <c r="C16" s="84"/>
      <c r="D16" s="74" t="s">
        <v>12</v>
      </c>
      <c r="E16" s="75"/>
      <c r="F16" s="75"/>
      <c r="G16" s="75"/>
      <c r="H16" s="75"/>
      <c r="I16" s="75"/>
      <c r="J16" s="75"/>
      <c r="K16" s="75"/>
      <c r="L16" s="75"/>
      <c r="M16" s="76"/>
      <c r="N16" s="18" t="str">
        <f>IF(AND($H$4&lt;&gt;"（選択してください）",$H$4&lt;&gt;""),HLOOKUP($H$4,$R$13:$R$44,4,FALSE),"")</f>
        <v/>
      </c>
      <c r="O16" s="102"/>
      <c r="R16" s="17" t="s">
        <v>4</v>
      </c>
      <c r="S16" s="13" t="s">
        <v>42</v>
      </c>
    </row>
    <row r="17" spans="2:19" s="17" customFormat="1" ht="21.75" customHeight="1" x14ac:dyDescent="0.15">
      <c r="B17" s="10"/>
      <c r="C17" s="84"/>
      <c r="D17" s="74" t="s">
        <v>23</v>
      </c>
      <c r="E17" s="75"/>
      <c r="F17" s="75"/>
      <c r="G17" s="75"/>
      <c r="H17" s="75"/>
      <c r="I17" s="75"/>
      <c r="J17" s="75"/>
      <c r="K17" s="75"/>
      <c r="L17" s="75"/>
      <c r="M17" s="76"/>
      <c r="N17" s="18" t="str">
        <f>IF(AND($H$4&lt;&gt;"（選択してください）",$H$4&lt;&gt;""),HLOOKUP($H$4,$R$13:$R$44,5,FALSE),"")</f>
        <v/>
      </c>
      <c r="O17" s="102"/>
      <c r="R17" s="17" t="s">
        <v>4</v>
      </c>
      <c r="S17" s="13" t="s">
        <v>43</v>
      </c>
    </row>
    <row r="18" spans="2:19" s="17" customFormat="1" ht="21.75" customHeight="1" x14ac:dyDescent="0.15">
      <c r="B18" s="10"/>
      <c r="C18" s="85"/>
      <c r="D18" s="104" t="s">
        <v>24</v>
      </c>
      <c r="E18" s="105"/>
      <c r="F18" s="105"/>
      <c r="G18" s="105"/>
      <c r="H18" s="105"/>
      <c r="I18" s="105"/>
      <c r="J18" s="105"/>
      <c r="K18" s="105"/>
      <c r="L18" s="105"/>
      <c r="M18" s="106"/>
      <c r="N18" s="19" t="str">
        <f>IF(AND($H$4&lt;&gt;"（選択してください）",$H$4&lt;&gt;""),HLOOKUP($H$4,$R$13:$R$44,6,FALSE),"")</f>
        <v/>
      </c>
      <c r="O18" s="103"/>
      <c r="R18" s="17" t="s">
        <v>4</v>
      </c>
      <c r="S18" s="32"/>
    </row>
    <row r="19" spans="2:19" s="17" customFormat="1" ht="21.75" customHeight="1" x14ac:dyDescent="0.15">
      <c r="B19" s="10"/>
      <c r="C19" s="83" t="s">
        <v>10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70"/>
      <c r="S19" s="32"/>
    </row>
    <row r="20" spans="2:19" s="17" customFormat="1" ht="21.75" customHeight="1" x14ac:dyDescent="0.15">
      <c r="B20" s="10"/>
      <c r="C20" s="84"/>
      <c r="D20" s="98" t="s">
        <v>11</v>
      </c>
      <c r="E20" s="99"/>
      <c r="F20" s="99"/>
      <c r="G20" s="99"/>
      <c r="H20" s="99"/>
      <c r="I20" s="99"/>
      <c r="J20" s="99"/>
      <c r="K20" s="99"/>
      <c r="L20" s="99"/>
      <c r="M20" s="100"/>
      <c r="N20" s="22" t="str">
        <f>IF(AND($H$4&lt;&gt;"（選択してください）",$H$4&lt;&gt;""),HLOOKUP($H$4,$R$13:$R$44,8,FALSE),"")</f>
        <v/>
      </c>
      <c r="O20" s="28"/>
      <c r="R20" s="17" t="s">
        <v>4</v>
      </c>
      <c r="S20" s="32"/>
    </row>
    <row r="21" spans="2:19" s="17" customFormat="1" ht="21.75" customHeight="1" x14ac:dyDescent="0.15">
      <c r="B21" s="10"/>
      <c r="C21" s="84"/>
      <c r="D21" s="74" t="s">
        <v>12</v>
      </c>
      <c r="E21" s="75"/>
      <c r="F21" s="75"/>
      <c r="G21" s="75"/>
      <c r="H21" s="75"/>
      <c r="I21" s="75"/>
      <c r="J21" s="75"/>
      <c r="K21" s="75"/>
      <c r="L21" s="75"/>
      <c r="M21" s="76"/>
      <c r="N21" s="23" t="str">
        <f>IF(AND($H$4&lt;&gt;"（選択してください）",$H$4&lt;&gt;""),HLOOKUP($H$4,$R$13:$R$44,9,FALSE),"")</f>
        <v/>
      </c>
      <c r="O21" s="29"/>
      <c r="R21" s="17" t="s">
        <v>4</v>
      </c>
      <c r="S21" s="32"/>
    </row>
    <row r="22" spans="2:19" s="17" customFormat="1" ht="21.75" customHeight="1" x14ac:dyDescent="0.15">
      <c r="B22" s="10"/>
      <c r="C22" s="84"/>
      <c r="D22" s="74" t="s">
        <v>13</v>
      </c>
      <c r="E22" s="75"/>
      <c r="F22" s="75"/>
      <c r="G22" s="75"/>
      <c r="H22" s="75"/>
      <c r="I22" s="75"/>
      <c r="J22" s="75"/>
      <c r="K22" s="75"/>
      <c r="L22" s="75"/>
      <c r="M22" s="76"/>
      <c r="N22" s="23" t="str">
        <f>IF(AND($H$4&lt;&gt;"（選択してください）",$H$4&lt;&gt;""),HLOOKUP($H$4,$R$13:$R$44,10,FALSE),"")</f>
        <v/>
      </c>
      <c r="O22" s="29"/>
      <c r="R22" s="17" t="s">
        <v>4</v>
      </c>
      <c r="S22" s="13"/>
    </row>
    <row r="23" spans="2:19" s="17" customFormat="1" ht="21.75" customHeight="1" x14ac:dyDescent="0.15">
      <c r="B23" s="10"/>
      <c r="C23" s="85"/>
      <c r="D23" s="74" t="s">
        <v>14</v>
      </c>
      <c r="E23" s="75"/>
      <c r="F23" s="75"/>
      <c r="G23" s="75"/>
      <c r="H23" s="75"/>
      <c r="I23" s="75"/>
      <c r="J23" s="75"/>
      <c r="K23" s="75"/>
      <c r="L23" s="75"/>
      <c r="M23" s="76"/>
      <c r="N23" s="23" t="str">
        <f>IF(AND($H$4&lt;&gt;"（選択してください）",$H$4&lt;&gt;""),HLOOKUP($H$4,$R$13:$R$44,11,FALSE),"")</f>
        <v/>
      </c>
      <c r="O23" s="27"/>
      <c r="R23" s="17" t="s">
        <v>4</v>
      </c>
    </row>
    <row r="24" spans="2:19" s="14" customFormat="1" ht="21.75" customHeight="1" x14ac:dyDescent="0.15">
      <c r="C24" s="83" t="s">
        <v>15</v>
      </c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70"/>
    </row>
    <row r="25" spans="2:19" s="17" customFormat="1" ht="21.75" customHeight="1" x14ac:dyDescent="0.15">
      <c r="B25" s="10"/>
      <c r="C25" s="84"/>
      <c r="D25" s="86" t="s">
        <v>25</v>
      </c>
      <c r="E25" s="87"/>
      <c r="F25" s="87"/>
      <c r="G25" s="87"/>
      <c r="H25" s="87"/>
      <c r="I25" s="87"/>
      <c r="J25" s="87"/>
      <c r="K25" s="87"/>
      <c r="L25" s="87"/>
      <c r="M25" s="88"/>
      <c r="N25" s="24" t="str">
        <f>IF(AND($H$4&lt;&gt;"（選択してください）",$H$4&lt;&gt;""),HLOOKUP($H$4,$R$13:$R$44,13,FALSE),"")</f>
        <v/>
      </c>
      <c r="O25" s="25"/>
      <c r="R25" s="17" t="s">
        <v>3</v>
      </c>
    </row>
    <row r="26" spans="2:19" s="17" customFormat="1" ht="21.75" customHeight="1" x14ac:dyDescent="0.15">
      <c r="B26" s="10"/>
      <c r="C26" s="84"/>
      <c r="D26" s="89" t="s">
        <v>26</v>
      </c>
      <c r="E26" s="90"/>
      <c r="F26" s="90"/>
      <c r="G26" s="90"/>
      <c r="H26" s="90"/>
      <c r="I26" s="90"/>
      <c r="J26" s="90"/>
      <c r="K26" s="90"/>
      <c r="L26" s="90"/>
      <c r="M26" s="91"/>
      <c r="N26" s="18" t="str">
        <f>IF(AND($H$4&lt;&gt;"（選択してください）",$H$4&lt;&gt;""),HLOOKUP($H$4,$R$13:$R$44,14,FALSE),"")</f>
        <v/>
      </c>
      <c r="O26" s="26"/>
      <c r="R26" s="17" t="s">
        <v>3</v>
      </c>
    </row>
    <row r="27" spans="2:19" s="17" customFormat="1" ht="21.75" customHeight="1" x14ac:dyDescent="0.15">
      <c r="B27" s="10"/>
      <c r="C27" s="84"/>
      <c r="D27" s="89" t="s">
        <v>27</v>
      </c>
      <c r="E27" s="90"/>
      <c r="F27" s="90"/>
      <c r="G27" s="90"/>
      <c r="H27" s="90"/>
      <c r="I27" s="90"/>
      <c r="J27" s="90"/>
      <c r="K27" s="90"/>
      <c r="L27" s="90"/>
      <c r="M27" s="91"/>
      <c r="N27" s="23" t="str">
        <f>IF(AND($H$4&lt;&gt;"（選択してください）",$H$4&lt;&gt;""),HLOOKUP($H$4,$R$13:$R$44,15,FALSE),"")</f>
        <v/>
      </c>
      <c r="O27" s="29"/>
      <c r="R27" s="17" t="s">
        <v>3</v>
      </c>
    </row>
    <row r="28" spans="2:19" s="17" customFormat="1" ht="21.75" customHeight="1" x14ac:dyDescent="0.15">
      <c r="B28" s="10"/>
      <c r="C28" s="84"/>
      <c r="D28" s="92" t="s">
        <v>28</v>
      </c>
      <c r="E28" s="93"/>
      <c r="F28" s="93"/>
      <c r="G28" s="93"/>
      <c r="H28" s="93"/>
      <c r="I28" s="93"/>
      <c r="J28" s="93"/>
      <c r="K28" s="93"/>
      <c r="L28" s="93"/>
      <c r="M28" s="94"/>
      <c r="N28" s="23" t="str">
        <f>IF(AND($H$4&lt;&gt;"（選択してください）",$H$4&lt;&gt;""),HLOOKUP($H$4,$R$13:$R$44,16,FALSE),"")</f>
        <v/>
      </c>
      <c r="O28" s="29"/>
      <c r="R28" s="17" t="s">
        <v>3</v>
      </c>
    </row>
    <row r="29" spans="2:19" s="17" customFormat="1" ht="21.75" customHeight="1" x14ac:dyDescent="0.15">
      <c r="B29" s="10"/>
      <c r="C29" s="84"/>
      <c r="D29" s="92" t="s">
        <v>29</v>
      </c>
      <c r="E29" s="93"/>
      <c r="F29" s="93"/>
      <c r="G29" s="93"/>
      <c r="H29" s="93"/>
      <c r="I29" s="93"/>
      <c r="J29" s="93"/>
      <c r="K29" s="93"/>
      <c r="L29" s="93"/>
      <c r="M29" s="94"/>
      <c r="N29" s="23" t="str">
        <f>IF(AND($H$4&lt;&gt;"（選択してください）",$H$4&lt;&gt;""),HLOOKUP($H$4,$R$13:$R$44,17,FALSE),"")</f>
        <v/>
      </c>
      <c r="O29" s="29"/>
      <c r="R29" s="17" t="s">
        <v>3</v>
      </c>
    </row>
    <row r="30" spans="2:19" s="17" customFormat="1" ht="21.75" customHeight="1" x14ac:dyDescent="0.15">
      <c r="B30" s="10"/>
      <c r="C30" s="84"/>
      <c r="D30" s="95" t="s">
        <v>30</v>
      </c>
      <c r="E30" s="96"/>
      <c r="F30" s="96"/>
      <c r="G30" s="96"/>
      <c r="H30" s="96"/>
      <c r="I30" s="96"/>
      <c r="J30" s="96"/>
      <c r="K30" s="96"/>
      <c r="L30" s="96"/>
      <c r="M30" s="97"/>
      <c r="N30" s="19" t="str">
        <f>IF(AND($H$4&lt;&gt;"（選択してください）",$H$4&lt;&gt;""),HLOOKUP($H$4,$R$13:$R$44,18,FALSE),"")</f>
        <v/>
      </c>
      <c r="O30" s="27"/>
      <c r="R30" s="17" t="s">
        <v>3</v>
      </c>
    </row>
    <row r="31" spans="2:19" s="17" customFormat="1" ht="21.75" customHeight="1" x14ac:dyDescent="0.15">
      <c r="B31" s="10"/>
      <c r="C31" s="84"/>
      <c r="D31" s="71" t="s">
        <v>31</v>
      </c>
      <c r="E31" s="72"/>
      <c r="F31" s="72"/>
      <c r="G31" s="72"/>
      <c r="H31" s="72"/>
      <c r="I31" s="72"/>
      <c r="J31" s="72"/>
      <c r="K31" s="72"/>
      <c r="L31" s="72"/>
      <c r="M31" s="73"/>
      <c r="N31" s="16" t="str">
        <f>IF(AND($H$4&lt;&gt;"（選択してください）",$H$4&lt;&gt;""),HLOOKUP($H$4,$R$13:$R$44,19,FALSE),"")</f>
        <v/>
      </c>
      <c r="O31" s="30"/>
      <c r="R31" s="17" t="s">
        <v>3</v>
      </c>
    </row>
    <row r="32" spans="2:19" s="17" customFormat="1" ht="21.75" customHeight="1" x14ac:dyDescent="0.15">
      <c r="B32" s="10"/>
      <c r="C32" s="84"/>
      <c r="D32" s="74" t="s">
        <v>32</v>
      </c>
      <c r="E32" s="75"/>
      <c r="F32" s="75"/>
      <c r="G32" s="75"/>
      <c r="H32" s="75"/>
      <c r="I32" s="75"/>
      <c r="J32" s="75"/>
      <c r="K32" s="75"/>
      <c r="L32" s="75"/>
      <c r="M32" s="76"/>
      <c r="N32" s="18" t="str">
        <f>IF(AND($H$4&lt;&gt;"（選択してください）",$H$4&lt;&gt;""),HLOOKUP($H$4,$R$13:$R$44,20,FALSE),"")</f>
        <v/>
      </c>
      <c r="O32" s="26"/>
      <c r="R32" s="17" t="s">
        <v>3</v>
      </c>
    </row>
    <row r="33" spans="2:18" s="17" customFormat="1" ht="21.75" customHeight="1" x14ac:dyDescent="0.15">
      <c r="B33" s="10"/>
      <c r="C33" s="84"/>
      <c r="D33" s="74" t="s">
        <v>33</v>
      </c>
      <c r="E33" s="75"/>
      <c r="F33" s="75"/>
      <c r="G33" s="75"/>
      <c r="H33" s="75"/>
      <c r="I33" s="75"/>
      <c r="J33" s="75"/>
      <c r="K33" s="75"/>
      <c r="L33" s="75"/>
      <c r="M33" s="76"/>
      <c r="N33" s="18" t="str">
        <f>IF(AND($H$4&lt;&gt;"（選択してください）",$H$4&lt;&gt;""),HLOOKUP($H$4,$R$13:$R$44,21,FALSE),"")</f>
        <v/>
      </c>
      <c r="O33" s="26"/>
      <c r="R33" s="17" t="s">
        <v>3</v>
      </c>
    </row>
    <row r="34" spans="2:18" s="17" customFormat="1" ht="21.75" customHeight="1" x14ac:dyDescent="0.15">
      <c r="B34" s="10"/>
      <c r="C34" s="84"/>
      <c r="D34" s="74" t="s">
        <v>34</v>
      </c>
      <c r="E34" s="75"/>
      <c r="F34" s="75"/>
      <c r="G34" s="75"/>
      <c r="H34" s="75"/>
      <c r="I34" s="75"/>
      <c r="J34" s="75"/>
      <c r="K34" s="75"/>
      <c r="L34" s="75"/>
      <c r="M34" s="76"/>
      <c r="N34" s="18" t="str">
        <f>IF(AND($H$4&lt;&gt;"（選択してください）",$H$4&lt;&gt;""),HLOOKUP($H$4,$R$13:$R$44,22,FALSE),"")</f>
        <v/>
      </c>
      <c r="O34" s="26"/>
      <c r="R34" s="17" t="s">
        <v>3</v>
      </c>
    </row>
    <row r="35" spans="2:18" s="17" customFormat="1" ht="21.75" customHeight="1" x14ac:dyDescent="0.15">
      <c r="B35" s="10"/>
      <c r="C35" s="84"/>
      <c r="D35" s="77" t="s">
        <v>35</v>
      </c>
      <c r="E35" s="78"/>
      <c r="F35" s="78"/>
      <c r="G35" s="78"/>
      <c r="H35" s="78"/>
      <c r="I35" s="78"/>
      <c r="J35" s="78"/>
      <c r="K35" s="78"/>
      <c r="L35" s="78"/>
      <c r="M35" s="79"/>
      <c r="N35" s="23" t="str">
        <f>IF(AND($H$4&lt;&gt;"（選択してください）",$H$4&lt;&gt;""),HLOOKUP($H$4,$R$13:$R$44,23,FALSE),"")</f>
        <v/>
      </c>
      <c r="O35" s="29"/>
      <c r="R35" s="17" t="s">
        <v>3</v>
      </c>
    </row>
    <row r="36" spans="2:18" s="17" customFormat="1" ht="21.75" customHeight="1" x14ac:dyDescent="0.15">
      <c r="B36" s="10"/>
      <c r="C36" s="84"/>
      <c r="D36" s="71" t="s">
        <v>16</v>
      </c>
      <c r="E36" s="72"/>
      <c r="F36" s="72"/>
      <c r="G36" s="72"/>
      <c r="H36" s="72"/>
      <c r="I36" s="72"/>
      <c r="J36" s="72"/>
      <c r="K36" s="72"/>
      <c r="L36" s="72"/>
      <c r="M36" s="73"/>
      <c r="N36" s="16" t="str">
        <f>IF(AND($H$4&lt;&gt;"（選択してください）",$H$4&lt;&gt;""),HLOOKUP($H$4,$R$13:$R$44,24,FALSE),"")</f>
        <v/>
      </c>
      <c r="O36" s="30"/>
      <c r="R36" s="17" t="s">
        <v>3</v>
      </c>
    </row>
    <row r="37" spans="2:18" s="17" customFormat="1" ht="21.75" customHeight="1" x14ac:dyDescent="0.15">
      <c r="B37" s="10"/>
      <c r="C37" s="84"/>
      <c r="D37" s="74" t="s">
        <v>17</v>
      </c>
      <c r="E37" s="75"/>
      <c r="F37" s="75"/>
      <c r="G37" s="75"/>
      <c r="H37" s="75"/>
      <c r="I37" s="75"/>
      <c r="J37" s="75"/>
      <c r="K37" s="75"/>
      <c r="L37" s="75"/>
      <c r="M37" s="76"/>
      <c r="N37" s="18" t="str">
        <f>IF(AND($H$4&lt;&gt;"（選択してください）",$H$4&lt;&gt;""),HLOOKUP($H$4,$R$13:$R$44,25,FALSE),"")</f>
        <v/>
      </c>
      <c r="O37" s="26"/>
      <c r="R37" s="17" t="s">
        <v>3</v>
      </c>
    </row>
    <row r="38" spans="2:18" s="17" customFormat="1" ht="21.75" customHeight="1" x14ac:dyDescent="0.15">
      <c r="B38" s="10"/>
      <c r="C38" s="84"/>
      <c r="D38" s="77" t="s">
        <v>18</v>
      </c>
      <c r="E38" s="78"/>
      <c r="F38" s="78"/>
      <c r="G38" s="78"/>
      <c r="H38" s="78"/>
      <c r="I38" s="78"/>
      <c r="J38" s="78"/>
      <c r="K38" s="78"/>
      <c r="L38" s="78"/>
      <c r="M38" s="79"/>
      <c r="N38" s="23" t="str">
        <f>IF(AND($H$4&lt;&gt;"（選択してください）",$H$4&lt;&gt;""),HLOOKUP($H$4,$R$13:$R$44,26,FALSE),"")</f>
        <v/>
      </c>
      <c r="O38" s="29"/>
      <c r="R38" s="17" t="s">
        <v>3</v>
      </c>
    </row>
    <row r="39" spans="2:18" s="17" customFormat="1" ht="21.75" customHeight="1" x14ac:dyDescent="0.15">
      <c r="B39" s="10"/>
      <c r="C39" s="84"/>
      <c r="D39" s="68" t="s">
        <v>36</v>
      </c>
      <c r="E39" s="69"/>
      <c r="F39" s="69"/>
      <c r="G39" s="69"/>
      <c r="H39" s="69"/>
      <c r="I39" s="69"/>
      <c r="J39" s="69"/>
      <c r="K39" s="69"/>
      <c r="L39" s="69"/>
      <c r="M39" s="70"/>
      <c r="N39" s="20" t="str">
        <f>IF(AND($H$4&lt;&gt;"（選択してください）",$H$4&lt;&gt;""),HLOOKUP($H$4,$R$13:$R$44,27,FALSE),"")</f>
        <v/>
      </c>
      <c r="O39" s="31"/>
      <c r="R39" s="17" t="s">
        <v>4</v>
      </c>
    </row>
    <row r="40" spans="2:18" s="17" customFormat="1" ht="21.75" customHeight="1" x14ac:dyDescent="0.15">
      <c r="B40" s="10"/>
      <c r="C40" s="84"/>
      <c r="D40" s="71" t="s">
        <v>19</v>
      </c>
      <c r="E40" s="72"/>
      <c r="F40" s="72"/>
      <c r="G40" s="72"/>
      <c r="H40" s="72"/>
      <c r="I40" s="72"/>
      <c r="J40" s="72"/>
      <c r="K40" s="72"/>
      <c r="L40" s="72"/>
      <c r="M40" s="73"/>
      <c r="N40" s="16" t="str">
        <f>IF(AND($H$4&lt;&gt;"（選択してください）",$H$4&lt;&gt;""),HLOOKUP($H$4,$R$13:$R$44,28,FALSE),"")</f>
        <v/>
      </c>
      <c r="O40" s="30"/>
      <c r="R40" s="17" t="s">
        <v>3</v>
      </c>
    </row>
    <row r="41" spans="2:18" s="17" customFormat="1" ht="21.75" customHeight="1" x14ac:dyDescent="0.15">
      <c r="B41" s="10"/>
      <c r="C41" s="84"/>
      <c r="D41" s="74" t="s">
        <v>20</v>
      </c>
      <c r="E41" s="75"/>
      <c r="F41" s="75"/>
      <c r="G41" s="75"/>
      <c r="H41" s="75"/>
      <c r="I41" s="75"/>
      <c r="J41" s="75"/>
      <c r="K41" s="75"/>
      <c r="L41" s="75"/>
      <c r="M41" s="76"/>
      <c r="N41" s="18" t="str">
        <f>IF(AND($H$4&lt;&gt;"（選択してください）",$H$4&lt;&gt;""),HLOOKUP($H$4,$R$13:$R$44,29,FALSE),"")</f>
        <v/>
      </c>
      <c r="O41" s="26"/>
      <c r="R41" s="17" t="s">
        <v>3</v>
      </c>
    </row>
    <row r="42" spans="2:18" s="17" customFormat="1" ht="21.75" customHeight="1" x14ac:dyDescent="0.15">
      <c r="B42" s="10"/>
      <c r="C42" s="84"/>
      <c r="D42" s="77" t="s">
        <v>21</v>
      </c>
      <c r="E42" s="78"/>
      <c r="F42" s="78"/>
      <c r="G42" s="78"/>
      <c r="H42" s="78"/>
      <c r="I42" s="78"/>
      <c r="J42" s="78"/>
      <c r="K42" s="78"/>
      <c r="L42" s="78"/>
      <c r="M42" s="79"/>
      <c r="N42" s="23" t="str">
        <f>IF(AND($H$4&lt;&gt;"（選択してください）",$H$4&lt;&gt;""),HLOOKUP($H$4,$R$13:$R$44,30,FALSE),"")</f>
        <v/>
      </c>
      <c r="O42" s="29"/>
      <c r="R42" s="17" t="s">
        <v>3</v>
      </c>
    </row>
    <row r="43" spans="2:18" s="17" customFormat="1" ht="21.75" customHeight="1" x14ac:dyDescent="0.15">
      <c r="B43" s="10"/>
      <c r="C43" s="84"/>
      <c r="D43" s="71" t="s">
        <v>37</v>
      </c>
      <c r="E43" s="72"/>
      <c r="F43" s="72"/>
      <c r="G43" s="72"/>
      <c r="H43" s="72"/>
      <c r="I43" s="72"/>
      <c r="J43" s="72"/>
      <c r="K43" s="72"/>
      <c r="L43" s="72"/>
      <c r="M43" s="73"/>
      <c r="N43" s="16" t="str">
        <f>IF(AND($H$4&lt;&gt;"（選択してください）",$H$4&lt;&gt;""),HLOOKUP($H$4,$R$13:$R$44,31,FALSE),"")</f>
        <v/>
      </c>
      <c r="O43" s="30"/>
      <c r="R43" s="17" t="s">
        <v>3</v>
      </c>
    </row>
    <row r="44" spans="2:18" s="17" customFormat="1" ht="21.75" customHeight="1" x14ac:dyDescent="0.15">
      <c r="B44" s="10"/>
      <c r="C44" s="85"/>
      <c r="D44" s="80" t="s">
        <v>63</v>
      </c>
      <c r="E44" s="81"/>
      <c r="F44" s="81"/>
      <c r="G44" s="81"/>
      <c r="H44" s="81"/>
      <c r="I44" s="81"/>
      <c r="J44" s="81"/>
      <c r="K44" s="81"/>
      <c r="L44" s="81"/>
      <c r="M44" s="82"/>
      <c r="N44" s="41" t="str">
        <f>IF(AND($H$4&lt;&gt;"（選択してください）",$H$4&lt;&gt;""),HLOOKUP($H$4,$R$13:$R$44,32,FALSE),"")</f>
        <v/>
      </c>
      <c r="O44" s="42"/>
      <c r="R44" s="17" t="s">
        <v>62</v>
      </c>
    </row>
    <row r="45" spans="2:18" ht="21" customHeight="1" x14ac:dyDescent="0.15">
      <c r="C45" s="2" t="s">
        <v>65</v>
      </c>
    </row>
    <row r="46" spans="2:18" ht="21" customHeight="1" x14ac:dyDescent="0.15"/>
    <row r="47" spans="2:18" ht="15" customHeight="1" x14ac:dyDescent="0.15">
      <c r="B47" s="39" t="s">
        <v>57</v>
      </c>
      <c r="C47" s="1"/>
    </row>
    <row r="48" spans="2:18" ht="15" customHeight="1" x14ac:dyDescent="0.15">
      <c r="B48" s="39"/>
      <c r="C48" s="1" t="s">
        <v>67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spans="3:15" ht="21" customHeight="1" x14ac:dyDescent="0.15">
      <c r="C49" s="59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1"/>
    </row>
    <row r="50" spans="3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3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3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3:15" ht="21" customHeight="1" x14ac:dyDescent="0.15"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4"/>
    </row>
    <row r="54" spans="3:15" ht="21" customHeight="1" x14ac:dyDescent="0.15">
      <c r="C54" s="62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4"/>
    </row>
    <row r="55" spans="3:15" ht="21" customHeight="1" x14ac:dyDescent="0.15">
      <c r="C55" s="62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4"/>
    </row>
    <row r="56" spans="3:15" ht="21" customHeight="1" x14ac:dyDescent="0.15">
      <c r="C56" s="62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4"/>
    </row>
    <row r="57" spans="3:15" ht="21" customHeight="1" x14ac:dyDescent="0.15">
      <c r="C57" s="62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4"/>
    </row>
    <row r="58" spans="3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60" spans="3:15" ht="15" customHeight="1" x14ac:dyDescent="0.15">
      <c r="N60" s="21"/>
      <c r="O60" s="21" t="s">
        <v>44</v>
      </c>
    </row>
  </sheetData>
  <sheetProtection selectLockedCells="1"/>
  <dataConsolidate/>
  <mergeCells count="43">
    <mergeCell ref="D39:M39"/>
    <mergeCell ref="D40:M40"/>
    <mergeCell ref="D41:M41"/>
    <mergeCell ref="D42:M42"/>
    <mergeCell ref="D44:M44"/>
    <mergeCell ref="D43:M43"/>
    <mergeCell ref="D38:M38"/>
    <mergeCell ref="C24:O24"/>
    <mergeCell ref="C25:C44"/>
    <mergeCell ref="D25:M25"/>
    <mergeCell ref="D26:M26"/>
    <mergeCell ref="D27:M27"/>
    <mergeCell ref="D28:M28"/>
    <mergeCell ref="D29:M29"/>
    <mergeCell ref="D30:M30"/>
    <mergeCell ref="D31:M31"/>
    <mergeCell ref="D32:M32"/>
    <mergeCell ref="D33:M33"/>
    <mergeCell ref="D34:M34"/>
    <mergeCell ref="D35:M35"/>
    <mergeCell ref="D36:M36"/>
    <mergeCell ref="D37:M37"/>
    <mergeCell ref="C20:C23"/>
    <mergeCell ref="D20:M20"/>
    <mergeCell ref="D21:M21"/>
    <mergeCell ref="D22:M22"/>
    <mergeCell ref="D23:M23"/>
    <mergeCell ref="C49:O58"/>
    <mergeCell ref="C12:M13"/>
    <mergeCell ref="N12:N13"/>
    <mergeCell ref="O12:O13"/>
    <mergeCell ref="B2:O2"/>
    <mergeCell ref="C4:G4"/>
    <mergeCell ref="H4:O4"/>
    <mergeCell ref="C6:O7"/>
    <mergeCell ref="C14:O14"/>
    <mergeCell ref="C15:C18"/>
    <mergeCell ref="D15:M15"/>
    <mergeCell ref="O15:O18"/>
    <mergeCell ref="D16:M16"/>
    <mergeCell ref="D17:M17"/>
    <mergeCell ref="D18:M18"/>
    <mergeCell ref="C19:O19"/>
  </mergeCells>
  <phoneticPr fontId="2"/>
  <conditionalFormatting sqref="P5">
    <cfRule type="cellIs" dxfId="85" priority="94" stopIfTrue="1" operator="equal">
      <formula>"完了"</formula>
    </cfRule>
    <cfRule type="cellIs" dxfId="84" priority="95" stopIfTrue="1" operator="equal">
      <formula>"未完了"</formula>
    </cfRule>
    <cfRule type="cellIs" dxfId="83" priority="96" stopIfTrue="1" operator="equal">
      <formula>"テスト対象外"</formula>
    </cfRule>
  </conditionalFormatting>
  <conditionalFormatting sqref="H4">
    <cfRule type="cellIs" dxfId="82" priority="97" stopIfTrue="1" operator="equal">
      <formula>"テスト 不要"</formula>
    </cfRule>
  </conditionalFormatting>
  <conditionalFormatting sqref="C20">
    <cfRule type="expression" dxfId="81" priority="93" stopIfTrue="1">
      <formula>$N$20="不要"</formula>
    </cfRule>
  </conditionalFormatting>
  <conditionalFormatting sqref="N23">
    <cfRule type="expression" dxfId="80" priority="92" stopIfTrue="1">
      <formula>$N$23="不要"</formula>
    </cfRule>
  </conditionalFormatting>
  <conditionalFormatting sqref="C25:M25">
    <cfRule type="expression" dxfId="79" priority="91" stopIfTrue="1">
      <formula>$N$25="不要"</formula>
    </cfRule>
  </conditionalFormatting>
  <conditionalFormatting sqref="D26:M26">
    <cfRule type="expression" dxfId="78" priority="90" stopIfTrue="1">
      <formula>$N$26="不要"</formula>
    </cfRule>
  </conditionalFormatting>
  <conditionalFormatting sqref="N28">
    <cfRule type="expression" dxfId="77" priority="89" stopIfTrue="1">
      <formula>$N$28="不要"</formula>
    </cfRule>
  </conditionalFormatting>
  <conditionalFormatting sqref="N15:N18 N23 N38 N28:N30 N36 N40:N42">
    <cfRule type="cellIs" dxfId="76" priority="88" stopIfTrue="1" operator="equal">
      <formula>"任意"</formula>
    </cfRule>
  </conditionalFormatting>
  <conditionalFormatting sqref="D20:M20 C15:N15">
    <cfRule type="expression" dxfId="75" priority="87" stopIfTrue="1">
      <formula>$N15="不要"</formula>
    </cfRule>
  </conditionalFormatting>
  <conditionalFormatting sqref="D27:M27">
    <cfRule type="expression" dxfId="74" priority="86" stopIfTrue="1">
      <formula>$N$26="不要"</formula>
    </cfRule>
  </conditionalFormatting>
  <conditionalFormatting sqref="D28:M28">
    <cfRule type="expression" dxfId="73" priority="85" stopIfTrue="1">
      <formula>$N$26="不要"</formula>
    </cfRule>
  </conditionalFormatting>
  <conditionalFormatting sqref="N15 D16:N16">
    <cfRule type="expression" dxfId="72" priority="84" stopIfTrue="1">
      <formula>$N$16="不要"</formula>
    </cfRule>
  </conditionalFormatting>
  <conditionalFormatting sqref="D21:M21">
    <cfRule type="expression" dxfId="71" priority="83" stopIfTrue="1">
      <formula>$N21="不要"</formula>
    </cfRule>
  </conditionalFormatting>
  <conditionalFormatting sqref="N37">
    <cfRule type="cellIs" dxfId="70" priority="80" stopIfTrue="1" operator="equal">
      <formula>"任意"</formula>
    </cfRule>
  </conditionalFormatting>
  <conditionalFormatting sqref="D22:M22">
    <cfRule type="expression" dxfId="69" priority="82" stopIfTrue="1">
      <formula>$N22="不要"</formula>
    </cfRule>
  </conditionalFormatting>
  <conditionalFormatting sqref="D23:M23">
    <cfRule type="expression" dxfId="68" priority="81" stopIfTrue="1">
      <formula>$N23="不要"</formula>
    </cfRule>
  </conditionalFormatting>
  <conditionalFormatting sqref="N20:N22">
    <cfRule type="expression" dxfId="67" priority="79" stopIfTrue="1">
      <formula>$N$23="不要"</formula>
    </cfRule>
  </conditionalFormatting>
  <conditionalFormatting sqref="N20:N22">
    <cfRule type="cellIs" dxfId="66" priority="78" stopIfTrue="1" operator="equal">
      <formula>"任意"</formula>
    </cfRule>
  </conditionalFormatting>
  <conditionalFormatting sqref="N25 D36:O36">
    <cfRule type="expression" dxfId="65" priority="77" stopIfTrue="1">
      <formula>$N$36="不要"</formula>
    </cfRule>
  </conditionalFormatting>
  <conditionalFormatting sqref="N27 D38:O38">
    <cfRule type="expression" dxfId="64" priority="76" stopIfTrue="1">
      <formula>$N$38="不要"</formula>
    </cfRule>
  </conditionalFormatting>
  <conditionalFormatting sqref="N27 N25">
    <cfRule type="cellIs" dxfId="63" priority="75" stopIfTrue="1" operator="equal">
      <formula>"任意"</formula>
    </cfRule>
  </conditionalFormatting>
  <conditionalFormatting sqref="N26">
    <cfRule type="expression" dxfId="62" priority="74" stopIfTrue="1">
      <formula>$N$38="不要"</formula>
    </cfRule>
  </conditionalFormatting>
  <conditionalFormatting sqref="N26">
    <cfRule type="cellIs" dxfId="61" priority="73" stopIfTrue="1" operator="equal">
      <formula>"任意"</formula>
    </cfRule>
  </conditionalFormatting>
  <conditionalFormatting sqref="C14 D18:N18">
    <cfRule type="expression" dxfId="60" priority="72" stopIfTrue="1">
      <formula>$N$18="不要"</formula>
    </cfRule>
  </conditionalFormatting>
  <conditionalFormatting sqref="C19">
    <cfRule type="expression" dxfId="59" priority="71" stopIfTrue="1">
      <formula>$N$20="不要"</formula>
    </cfRule>
  </conditionalFormatting>
  <conditionalFormatting sqref="D17:N17">
    <cfRule type="expression" dxfId="58" priority="98" stopIfTrue="1">
      <formula>$N$17="不要"</formula>
    </cfRule>
  </conditionalFormatting>
  <conditionalFormatting sqref="D29:N29">
    <cfRule type="expression" dxfId="57" priority="99" stopIfTrue="1">
      <formula>$N$29="不要"</formula>
    </cfRule>
  </conditionalFormatting>
  <conditionalFormatting sqref="D30:N30">
    <cfRule type="expression" dxfId="56" priority="100" stopIfTrue="1">
      <formula>$N$30="不要"</formula>
    </cfRule>
  </conditionalFormatting>
  <conditionalFormatting sqref="D40:N40">
    <cfRule type="expression" dxfId="55" priority="101" stopIfTrue="1">
      <formula>$N$40="不要"</formula>
    </cfRule>
  </conditionalFormatting>
  <conditionalFormatting sqref="D41:N41 D37:O37">
    <cfRule type="expression" dxfId="54" priority="102" stopIfTrue="1">
      <formula>$N$41="不要"</formula>
    </cfRule>
  </conditionalFormatting>
  <conditionalFormatting sqref="D42:N42">
    <cfRule type="expression" dxfId="53" priority="103" stopIfTrue="1">
      <formula>$N$42="不要"</formula>
    </cfRule>
  </conditionalFormatting>
  <conditionalFormatting sqref="N35 N31">
    <cfRule type="cellIs" dxfId="52" priority="70" stopIfTrue="1" operator="equal">
      <formula>"任意"</formula>
    </cfRule>
  </conditionalFormatting>
  <conditionalFormatting sqref="D31:N31">
    <cfRule type="expression" dxfId="51" priority="69" stopIfTrue="1">
      <formula>$N$36="不要"</formula>
    </cfRule>
  </conditionalFormatting>
  <conditionalFormatting sqref="D35:N35">
    <cfRule type="expression" dxfId="50" priority="68" stopIfTrue="1">
      <formula>$N$38="不要"</formula>
    </cfRule>
  </conditionalFormatting>
  <conditionalFormatting sqref="N32">
    <cfRule type="cellIs" dxfId="49" priority="67" stopIfTrue="1" operator="equal">
      <formula>"任意"</formula>
    </cfRule>
  </conditionalFormatting>
  <conditionalFormatting sqref="D32:N32">
    <cfRule type="expression" dxfId="48" priority="66" stopIfTrue="1">
      <formula>$N$36="不要"</formula>
    </cfRule>
  </conditionalFormatting>
  <conditionalFormatting sqref="N33">
    <cfRule type="cellIs" dxfId="47" priority="65" stopIfTrue="1" operator="equal">
      <formula>"任意"</formula>
    </cfRule>
  </conditionalFormatting>
  <conditionalFormatting sqref="D33:N33">
    <cfRule type="expression" dxfId="46" priority="64" stopIfTrue="1">
      <formula>$N$36="不要"</formula>
    </cfRule>
  </conditionalFormatting>
  <conditionalFormatting sqref="N34">
    <cfRule type="cellIs" dxfId="45" priority="63" stopIfTrue="1" operator="equal">
      <formula>"任意"</formula>
    </cfRule>
  </conditionalFormatting>
  <conditionalFormatting sqref="D34:N34">
    <cfRule type="expression" dxfId="44" priority="62" stopIfTrue="1">
      <formula>$N$36="不要"</formula>
    </cfRule>
  </conditionalFormatting>
  <conditionalFormatting sqref="D39:M39">
    <cfRule type="expression" dxfId="43" priority="61" stopIfTrue="1">
      <formula>$N39="不要"</formula>
    </cfRule>
  </conditionalFormatting>
  <conditionalFormatting sqref="N39">
    <cfRule type="expression" dxfId="42" priority="58" stopIfTrue="1">
      <formula>$N$39="不要"</formula>
    </cfRule>
    <cfRule type="cellIs" dxfId="41" priority="60" stopIfTrue="1" operator="equal">
      <formula>"任意"</formula>
    </cfRule>
  </conditionalFormatting>
  <conditionalFormatting sqref="N39">
    <cfRule type="expression" dxfId="40" priority="59" stopIfTrue="1">
      <formula>$N$38="不要"</formula>
    </cfRule>
  </conditionalFormatting>
  <conditionalFormatting sqref="O23">
    <cfRule type="expression" dxfId="39" priority="50" stopIfTrue="1">
      <formula>$N$23="不要"</formula>
    </cfRule>
  </conditionalFormatting>
  <conditionalFormatting sqref="O28">
    <cfRule type="expression" dxfId="38" priority="49" stopIfTrue="1">
      <formula>$N$28="不要"</formula>
    </cfRule>
  </conditionalFormatting>
  <conditionalFormatting sqref="O15 O23 O38 O28:O30 O36 O40:O42">
    <cfRule type="cellIs" dxfId="37" priority="48" stopIfTrue="1" operator="equal">
      <formula>"任意"</formula>
    </cfRule>
  </conditionalFormatting>
  <conditionalFormatting sqref="O15">
    <cfRule type="expression" dxfId="36" priority="47" stopIfTrue="1">
      <formula>$N15="不要"</formula>
    </cfRule>
  </conditionalFormatting>
  <conditionalFormatting sqref="O15">
    <cfRule type="expression" dxfId="35" priority="46" stopIfTrue="1">
      <formula>$N$16="不要"</formula>
    </cfRule>
  </conditionalFormatting>
  <conditionalFormatting sqref="O37">
    <cfRule type="cellIs" dxfId="34" priority="45" stopIfTrue="1" operator="equal">
      <formula>"任意"</formula>
    </cfRule>
  </conditionalFormatting>
  <conditionalFormatting sqref="O20:O22">
    <cfRule type="expression" dxfId="33" priority="44" stopIfTrue="1">
      <formula>$N$23="不要"</formula>
    </cfRule>
  </conditionalFormatting>
  <conditionalFormatting sqref="O20:O22">
    <cfRule type="cellIs" dxfId="32" priority="43" stopIfTrue="1" operator="equal">
      <formula>"任意"</formula>
    </cfRule>
  </conditionalFormatting>
  <conditionalFormatting sqref="O25">
    <cfRule type="expression" dxfId="31" priority="42" stopIfTrue="1">
      <formula>$N$36="不要"</formula>
    </cfRule>
  </conditionalFormatting>
  <conditionalFormatting sqref="O27">
    <cfRule type="expression" dxfId="30" priority="41" stopIfTrue="1">
      <formula>$N$38="不要"</formula>
    </cfRule>
  </conditionalFormatting>
  <conditionalFormatting sqref="O27 O25">
    <cfRule type="cellIs" dxfId="29" priority="40" stopIfTrue="1" operator="equal">
      <formula>"任意"</formula>
    </cfRule>
  </conditionalFormatting>
  <conditionalFormatting sqref="O26">
    <cfRule type="expression" dxfId="28" priority="39" stopIfTrue="1">
      <formula>$N$38="不要"</formula>
    </cfRule>
  </conditionalFormatting>
  <conditionalFormatting sqref="O26">
    <cfRule type="cellIs" dxfId="27" priority="38" stopIfTrue="1" operator="equal">
      <formula>"任意"</formula>
    </cfRule>
  </conditionalFormatting>
  <conditionalFormatting sqref="O29">
    <cfRule type="expression" dxfId="26" priority="51" stopIfTrue="1">
      <formula>$N$29="不要"</formula>
    </cfRule>
  </conditionalFormatting>
  <conditionalFormatting sqref="O30">
    <cfRule type="expression" dxfId="25" priority="52" stopIfTrue="1">
      <formula>$N$30="不要"</formula>
    </cfRule>
  </conditionalFormatting>
  <conditionalFormatting sqref="O40">
    <cfRule type="expression" dxfId="24" priority="53" stopIfTrue="1">
      <formula>$N$40="不要"</formula>
    </cfRule>
  </conditionalFormatting>
  <conditionalFormatting sqref="O41">
    <cfRule type="expression" dxfId="23" priority="54" stopIfTrue="1">
      <formula>$N$41="不要"</formula>
    </cfRule>
  </conditionalFormatting>
  <conditionalFormatting sqref="O42">
    <cfRule type="expression" dxfId="22" priority="55" stopIfTrue="1">
      <formula>$N$42="不要"</formula>
    </cfRule>
  </conditionalFormatting>
  <conditionalFormatting sqref="O35 O31">
    <cfRule type="cellIs" dxfId="21" priority="37" stopIfTrue="1" operator="equal">
      <formula>"任意"</formula>
    </cfRule>
  </conditionalFormatting>
  <conditionalFormatting sqref="O31">
    <cfRule type="expression" dxfId="20" priority="36" stopIfTrue="1">
      <formula>$N$36="不要"</formula>
    </cfRule>
  </conditionalFormatting>
  <conditionalFormatting sqref="O35">
    <cfRule type="expression" dxfId="19" priority="35" stopIfTrue="1">
      <formula>$N$38="不要"</formula>
    </cfRule>
  </conditionalFormatting>
  <conditionalFormatting sqref="O32">
    <cfRule type="cellIs" dxfId="18" priority="34" stopIfTrue="1" operator="equal">
      <formula>"任意"</formula>
    </cfRule>
  </conditionalFormatting>
  <conditionalFormatting sqref="O32">
    <cfRule type="expression" dxfId="17" priority="33" stopIfTrue="1">
      <formula>$N$36="不要"</formula>
    </cfRule>
  </conditionalFormatting>
  <conditionalFormatting sqref="O33">
    <cfRule type="cellIs" dxfId="16" priority="32" stopIfTrue="1" operator="equal">
      <formula>"任意"</formula>
    </cfRule>
  </conditionalFormatting>
  <conditionalFormatting sqref="O33">
    <cfRule type="expression" dxfId="15" priority="31" stopIfTrue="1">
      <formula>$N$36="不要"</formula>
    </cfRule>
  </conditionalFormatting>
  <conditionalFormatting sqref="O34">
    <cfRule type="cellIs" dxfId="14" priority="30" stopIfTrue="1" operator="equal">
      <formula>"任意"</formula>
    </cfRule>
  </conditionalFormatting>
  <conditionalFormatting sqref="O34">
    <cfRule type="expression" dxfId="13" priority="29" stopIfTrue="1">
      <formula>$N$36="不要"</formula>
    </cfRule>
  </conditionalFormatting>
  <conditionalFormatting sqref="O39">
    <cfRule type="expression" dxfId="12" priority="26" stopIfTrue="1">
      <formula>$N$39="不要"</formula>
    </cfRule>
    <cfRule type="cellIs" dxfId="11" priority="28" stopIfTrue="1" operator="equal">
      <formula>"任意"</formula>
    </cfRule>
  </conditionalFormatting>
  <conditionalFormatting sqref="O39">
    <cfRule type="expression" dxfId="10" priority="27" stopIfTrue="1">
      <formula>$N$38="不要"</formula>
    </cfRule>
  </conditionalFormatting>
  <conditionalFormatting sqref="O44">
    <cfRule type="cellIs" dxfId="9" priority="9" stopIfTrue="1" operator="equal">
      <formula>"任意"</formula>
    </cfRule>
  </conditionalFormatting>
  <conditionalFormatting sqref="O44">
    <cfRule type="expression" dxfId="8" priority="10" stopIfTrue="1">
      <formula>$N$42="不要"</formula>
    </cfRule>
  </conditionalFormatting>
  <conditionalFormatting sqref="N43">
    <cfRule type="cellIs" dxfId="7" priority="7" stopIfTrue="1" operator="equal">
      <formula>"任意"</formula>
    </cfRule>
  </conditionalFormatting>
  <conditionalFormatting sqref="N43">
    <cfRule type="expression" dxfId="6" priority="8" stopIfTrue="1">
      <formula>$N$42="不要"</formula>
    </cfRule>
  </conditionalFormatting>
  <conditionalFormatting sqref="O43">
    <cfRule type="cellIs" dxfId="5" priority="5" stopIfTrue="1" operator="equal">
      <formula>"任意"</formula>
    </cfRule>
  </conditionalFormatting>
  <conditionalFormatting sqref="O43">
    <cfRule type="expression" dxfId="4" priority="6" stopIfTrue="1">
      <formula>$N$42="不要"</formula>
    </cfRule>
  </conditionalFormatting>
  <conditionalFormatting sqref="D44:M44">
    <cfRule type="expression" dxfId="3" priority="15" stopIfTrue="1">
      <formula>$N$42="不要"</formula>
    </cfRule>
  </conditionalFormatting>
  <conditionalFormatting sqref="D43:M43">
    <cfRule type="expression" dxfId="2" priority="14" stopIfTrue="1">
      <formula>$N$42="不要"</formula>
    </cfRule>
  </conditionalFormatting>
  <conditionalFormatting sqref="N44">
    <cfRule type="cellIs" dxfId="1" priority="11" stopIfTrue="1" operator="equal">
      <formula>"任意"</formula>
    </cfRule>
  </conditionalFormatting>
  <conditionalFormatting sqref="N44">
    <cfRule type="expression" dxfId="0" priority="12" stopIfTrue="1">
      <formula>$N$42="不要"</formula>
    </cfRule>
  </conditionalFormatting>
  <dataValidations count="3">
    <dataValidation type="list" allowBlank="1" showInputMessage="1" showErrorMessage="1" sqref="H4:O4">
      <formula1>"（選択してください）,決済照合非利用・機構加入者"</formula1>
    </dataValidation>
    <dataValidation type="list" allowBlank="1" showInputMessage="1" showErrorMessage="1" sqref="H65559 H131095 H196631 H262167 H327703 H393239 H458775 H524311 H589847 H655383 H720919 H786455 H851991 H917527 H983063">
      <formula1>"（選択してください）,機構加入者,発行者,受託会社,日銀ネット資金決済会社"</formula1>
    </dataValidation>
    <dataValidation type="list" allowBlank="1" showInputMessage="1" showErrorMessage="1" sqref="O15:O18">
      <formula1>INDIRECT($N15&amp;"2")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25</vt:i4>
      </vt:variant>
    </vt:vector>
  </HeadingPairs>
  <TitlesOfParts>
    <vt:vector size="31" baseType="lpstr">
      <vt:lpstr>目次</vt:lpstr>
      <vt:lpstr>05-CP</vt:lpstr>
      <vt:lpstr>05-CP_決済照合利用（非居住者取引）・機構加入者</vt:lpstr>
      <vt:lpstr>05-CP_決済照合非利用・発行者</vt:lpstr>
      <vt:lpstr>05-CP_決済照合非利用・代理人</vt:lpstr>
      <vt:lpstr>05-CP_決済照合非利用・機構加入者</vt:lpstr>
      <vt:lpstr>'05-CP'!Print_Area</vt:lpstr>
      <vt:lpstr>'05-CP_決済照合非利用・機構加入者'!Print_Area</vt:lpstr>
      <vt:lpstr>'05-CP_決済照合非利用・代理人'!Print_Area</vt:lpstr>
      <vt:lpstr>'05-CP_決済照合非利用・発行者'!Print_Area</vt:lpstr>
      <vt:lpstr>'05-CP_決済照合利用（非居住者取引）・機構加入者'!Print_Area</vt:lpstr>
      <vt:lpstr>'05-CP'!Print_Titles</vt:lpstr>
      <vt:lpstr>'05-CP_決済照合非利用・機構加入者'!Print_Titles</vt:lpstr>
      <vt:lpstr>'05-CP_決済照合非利用・代理人'!Print_Titles</vt:lpstr>
      <vt:lpstr>'05-CP_決済照合非利用・発行者'!Print_Titles</vt:lpstr>
      <vt:lpstr>'05-CP_決済照合利用（非居住者取引）・機構加入者'!Print_Titles</vt:lpstr>
      <vt:lpstr>目次!シート1</vt:lpstr>
      <vt:lpstr>目次!シート2</vt:lpstr>
      <vt:lpstr>目次!シート3</vt:lpstr>
      <vt:lpstr>目次!シート4</vt:lpstr>
      <vt:lpstr>目次!シート5</vt:lpstr>
      <vt:lpstr>'05-CP'!任意</vt:lpstr>
      <vt:lpstr>'05-CP_決済照合非利用・機構加入者'!任意</vt:lpstr>
      <vt:lpstr>'05-CP_決済照合非利用・代理人'!任意</vt:lpstr>
      <vt:lpstr>'05-CP_決済照合非利用・発行者'!任意</vt:lpstr>
      <vt:lpstr>'05-CP_決済照合利用（非居住者取引）・機構加入者'!任意</vt:lpstr>
      <vt:lpstr>'05-CP'!必須2</vt:lpstr>
      <vt:lpstr>'05-CP_決済照合非利用・機構加入者'!必須2</vt:lpstr>
      <vt:lpstr>'05-CP_決済照合非利用・代理人'!必須2</vt:lpstr>
      <vt:lpstr>'05-CP_決済照合非利用・発行者'!必須2</vt:lpstr>
      <vt:lpstr>'05-CP_決済照合利用（非居住者取引）・機構加入者'!必須2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2014-01-06T06:44:18Z</cp:lastPrinted>
  <dcterms:created xsi:type="dcterms:W3CDTF">2012-08-17T04:53:30Z</dcterms:created>
  <dcterms:modified xsi:type="dcterms:W3CDTF">2024-01-30T04:08:36Z</dcterms:modified>
</cp:coreProperties>
</file>